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2"/>
  <workbookPr codeName="ThisWorkbook"/>
  <mc:AlternateContent xmlns:mc="http://schemas.openxmlformats.org/markup-compatibility/2006">
    <mc:Choice Requires="x15">
      <x15ac:absPath xmlns:x15ac="http://schemas.microsoft.com/office/spreadsheetml/2010/11/ac" url="/Users/mariovanhoucke/Library/Mobile Documents/com~apple~CloudDocs/myMarioVanhoucke/Research/myResearch/Databases/myProjectData/Empirical/DSLIB/"/>
    </mc:Choice>
  </mc:AlternateContent>
  <xr:revisionPtr revIDLastSave="0" documentId="13_ncr:1_{01083FA3-9DA9-3E46-B63C-1AC8C1D82911}" xr6:coauthVersionLast="36" xr6:coauthVersionMax="36" xr10:uidLastSave="{00000000-0000-0000-0000-000000000000}"/>
  <bookViews>
    <workbookView xWindow="-35700" yWindow="620" windowWidth="30920" windowHeight="18300" tabRatio="500" activeTab="1" xr2:uid="{00000000-000D-0000-FFFF-FFFF00000000}"/>
  </bookViews>
  <sheets>
    <sheet name="Overview" sheetId="4" r:id="rId1"/>
    <sheet name="DSLIB" sheetId="3" r:id="rId2"/>
  </sheets>
  <definedNames>
    <definedName name="_xlnm._FilterDatabase" localSheetId="1" hidden="1">DSLIB!#REF!</definedName>
    <definedName name="_xlnm.Criteria" localSheetId="1">DSLIB!#REF!</definedName>
  </definedNames>
  <calcPr calcId="181029" calcMode="manual"/>
</workbook>
</file>

<file path=xl/calcChain.xml><?xml version="1.0" encoding="utf-8"?>
<calcChain xmlns="http://schemas.openxmlformats.org/spreadsheetml/2006/main">
  <c r="K211" i="3" l="1"/>
  <c r="K209" i="3"/>
  <c r="E213" i="3"/>
  <c r="K227" i="3" s="1"/>
  <c r="E212" i="3"/>
  <c r="E211" i="3"/>
  <c r="E210" i="3"/>
  <c r="K224" i="3" s="1"/>
  <c r="J234" i="3"/>
  <c r="P234" i="3" s="1" a="1"/>
  <c r="P234" i="3" s="1"/>
  <c r="P233" i="3" a="1"/>
  <c r="P233" i="3" s="1"/>
  <c r="O233" i="3" a="1"/>
  <c r="O233" i="3" s="1"/>
  <c r="M233" i="3" a="1"/>
  <c r="M233" i="3" s="1"/>
  <c r="L233" i="3" a="1"/>
  <c r="L233" i="3" s="1"/>
  <c r="J233" i="3"/>
  <c r="P232" i="3" a="1"/>
  <c r="P232" i="3" s="1"/>
  <c r="O232" i="3" a="1"/>
  <c r="O232" i="3" s="1"/>
  <c r="M232" i="3" a="1"/>
  <c r="M232" i="3" s="1"/>
  <c r="L232" i="3" a="1"/>
  <c r="L232" i="3" s="1"/>
  <c r="J232" i="3"/>
  <c r="P231" i="3" a="1"/>
  <c r="P231" i="3" s="1"/>
  <c r="O231" i="3" a="1"/>
  <c r="O231" i="3" s="1"/>
  <c r="M231" i="3" a="1"/>
  <c r="M231" i="3" s="1"/>
  <c r="L231" i="3" a="1"/>
  <c r="L231" i="3" s="1"/>
  <c r="J231" i="3"/>
  <c r="P230" i="3" a="1"/>
  <c r="P230" i="3" s="1"/>
  <c r="O230" i="3" a="1"/>
  <c r="O230" i="3" s="1"/>
  <c r="M230" i="3" a="1"/>
  <c r="M230" i="3" s="1"/>
  <c r="L230" i="3" a="1"/>
  <c r="L230" i="3" s="1"/>
  <c r="J230" i="3"/>
  <c r="J227" i="3"/>
  <c r="P227" i="3" s="1" a="1"/>
  <c r="P227" i="3" s="1"/>
  <c r="J226" i="3"/>
  <c r="O226" i="3" s="1" a="1"/>
  <c r="O226" i="3" s="1"/>
  <c r="J224" i="3"/>
  <c r="P224" i="3" s="1" a="1"/>
  <c r="P224" i="3" s="1"/>
  <c r="R219" i="3"/>
  <c r="Q219" i="3"/>
  <c r="E219" i="3"/>
  <c r="K234" i="3" s="1"/>
  <c r="D219" i="3"/>
  <c r="R218" i="3"/>
  <c r="Q218" i="3"/>
  <c r="D218" i="3"/>
  <c r="E218" i="3" s="1"/>
  <c r="K233" i="3" s="1"/>
  <c r="R217" i="3"/>
  <c r="Q217" i="3"/>
  <c r="E217" i="3"/>
  <c r="K232" i="3" s="1"/>
  <c r="D217" i="3"/>
  <c r="R216" i="3"/>
  <c r="Q216" i="3"/>
  <c r="D216" i="3"/>
  <c r="E216" i="3" s="1"/>
  <c r="K231" i="3" s="1"/>
  <c r="R215" i="3"/>
  <c r="Q215" i="3"/>
  <c r="D215" i="3"/>
  <c r="E215" i="3" s="1"/>
  <c r="K230" i="3" s="1"/>
  <c r="W214" i="3"/>
  <c r="V214" i="3"/>
  <c r="U214" i="3"/>
  <c r="R214" i="3"/>
  <c r="Q214" i="3"/>
  <c r="P214" i="3"/>
  <c r="O214" i="3"/>
  <c r="K214" i="3"/>
  <c r="D214" i="3"/>
  <c r="E214" i="3" s="1"/>
  <c r="K228" i="3" s="1"/>
  <c r="W213" i="3"/>
  <c r="V213" i="3"/>
  <c r="U213" i="3"/>
  <c r="T213" i="3"/>
  <c r="S213" i="3"/>
  <c r="R213" i="3"/>
  <c r="Q213" i="3"/>
  <c r="P213" i="3"/>
  <c r="O213" i="3"/>
  <c r="M213" i="3"/>
  <c r="L213" i="3"/>
  <c r="K213" i="3"/>
  <c r="D213" i="3"/>
  <c r="W212" i="3"/>
  <c r="V212" i="3"/>
  <c r="U212" i="3"/>
  <c r="T212" i="3"/>
  <c r="S212" i="3"/>
  <c r="R212" i="3"/>
  <c r="Q212" i="3"/>
  <c r="P212" i="3"/>
  <c r="O212" i="3"/>
  <c r="M212" i="3"/>
  <c r="L212" i="3"/>
  <c r="K212" i="3"/>
  <c r="D212" i="3"/>
  <c r="W211" i="3"/>
  <c r="V211" i="3"/>
  <c r="U211" i="3"/>
  <c r="T211" i="3"/>
  <c r="S211" i="3"/>
  <c r="R211" i="3"/>
  <c r="Q211" i="3"/>
  <c r="P211" i="3"/>
  <c r="O211" i="3"/>
  <c r="M211" i="3"/>
  <c r="D211" i="3"/>
  <c r="W210" i="3"/>
  <c r="V210" i="3"/>
  <c r="U210" i="3"/>
  <c r="T210" i="3"/>
  <c r="S210" i="3"/>
  <c r="R210" i="3"/>
  <c r="Q210" i="3"/>
  <c r="P210" i="3"/>
  <c r="O210" i="3"/>
  <c r="M210" i="3"/>
  <c r="L210" i="3"/>
  <c r="K210" i="3"/>
  <c r="D210" i="3"/>
  <c r="T214" i="3"/>
  <c r="L165" i="3"/>
  <c r="L211" i="3" s="1"/>
  <c r="CD128" i="3"/>
  <c r="CD127" i="3"/>
  <c r="CD126" i="3"/>
  <c r="CD125" i="3"/>
  <c r="CD124" i="3"/>
  <c r="CD123" i="3"/>
  <c r="CD122" i="3"/>
  <c r="CD121" i="3"/>
  <c r="CD120" i="3"/>
  <c r="CD119" i="3"/>
  <c r="CD118" i="3"/>
  <c r="CD117" i="3"/>
  <c r="CD116" i="3"/>
  <c r="CD115" i="3"/>
  <c r="CD114" i="3"/>
  <c r="CD113" i="3"/>
  <c r="CD112" i="3"/>
  <c r="CD111" i="3"/>
  <c r="CD110" i="3"/>
  <c r="CD109" i="3"/>
  <c r="CD108" i="3"/>
  <c r="CD107" i="3"/>
  <c r="CD106" i="3"/>
  <c r="CD105" i="3"/>
  <c r="K226" i="3" l="1"/>
  <c r="K225" i="3"/>
  <c r="K229" i="3"/>
  <c r="K236" i="3" s="1"/>
  <c r="L214" i="3"/>
  <c r="S214" i="3"/>
  <c r="J225" i="3"/>
  <c r="J228" i="3"/>
  <c r="M234" i="3" a="1"/>
  <c r="M234" i="3" s="1"/>
  <c r="M214" i="3"/>
  <c r="E223" i="3"/>
  <c r="M224" i="3" a="1"/>
  <c r="M224" i="3" s="1"/>
  <c r="L226" i="3" a="1"/>
  <c r="L226" i="3" s="1"/>
  <c r="P226" i="3" a="1"/>
  <c r="P226" i="3" s="1"/>
  <c r="M227" i="3" a="1"/>
  <c r="M227" i="3" s="1"/>
  <c r="O234" i="3" a="1"/>
  <c r="O234" i="3" s="1"/>
  <c r="O224" i="3" a="1"/>
  <c r="O224" i="3" s="1"/>
  <c r="M226" i="3" a="1"/>
  <c r="M226" i="3" s="1"/>
  <c r="O227" i="3" a="1"/>
  <c r="O227" i="3" s="1"/>
  <c r="L234" i="3" a="1"/>
  <c r="L234" i="3" s="1"/>
  <c r="L224" i="3" a="1"/>
  <c r="L224" i="3" s="1"/>
  <c r="L227" i="3" a="1"/>
  <c r="L227" i="3" s="1"/>
  <c r="M228" i="3" l="1" a="1"/>
  <c r="M228" i="3" s="1"/>
  <c r="P228" i="3" a="1"/>
  <c r="P228" i="3" s="1"/>
  <c r="L228" i="3" a="1"/>
  <c r="L228" i="3" s="1"/>
  <c r="O228" i="3" a="1"/>
  <c r="O228" i="3" s="1"/>
  <c r="M225" i="3" a="1"/>
  <c r="M225" i="3" s="1"/>
  <c r="M229" i="3" s="1"/>
  <c r="P225" i="3" a="1"/>
  <c r="P225" i="3" s="1"/>
  <c r="P229" i="3" s="1"/>
  <c r="L225" i="3" a="1"/>
  <c r="L225" i="3" s="1"/>
  <c r="O225" i="3" a="1"/>
  <c r="O225" i="3" s="1"/>
  <c r="O229" i="3" s="1"/>
  <c r="L22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Jordy Batselier</author>
  </authors>
  <commentList>
    <comment ref="K3" authorId="0" shapeId="0" xr:uid="{00000000-0006-0000-0100-000001000000}">
      <text>
        <r>
          <rPr>
            <sz val="9"/>
            <rFont val="Calibri"/>
            <charset val="134"/>
          </rPr>
          <t xml:space="preserve"># activities like in Patterson files of DB overview paper; with milestones but without start and end dummies
</t>
        </r>
      </text>
    </comment>
    <comment ref="M28" authorId="0" shapeId="0" xr:uid="{00000000-0006-0000-0100-000002000000}">
      <text>
        <r>
          <rPr>
            <sz val="9"/>
            <rFont val="Calibri"/>
            <charset val="134"/>
          </rPr>
          <t>should actually be 1,538,854 €, but leave it because already used in multiple papers</t>
        </r>
      </text>
    </comment>
    <comment ref="G34" authorId="0" shapeId="0" xr:uid="{00000000-0006-0000-0100-000003000000}">
      <text>
        <r>
          <rPr>
            <sz val="9"/>
            <rFont val="Calibri"/>
            <charset val="134"/>
          </rPr>
          <t>Scenario 9</t>
        </r>
      </text>
    </comment>
    <comment ref="D39" authorId="0" shapeId="0" xr:uid="{00000000-0006-0000-0100-000004000000}">
      <text>
        <r>
          <rPr>
            <sz val="9"/>
            <rFont val="Calibri"/>
            <charset val="134"/>
          </rPr>
          <t>should in fact be Construction (industrial), but left it Production (now renamed to Engineering) because of DB paper</t>
        </r>
      </text>
    </comment>
    <comment ref="B55" authorId="0" shapeId="0" xr:uid="{00000000-0006-0000-0100-000005000000}">
      <text>
        <r>
          <rPr>
            <sz val="9"/>
            <rFont val="Calibri"/>
            <charset val="134"/>
          </rPr>
          <t>was initially deleted because no precedence relations, but added again because used in exp sm paper</t>
        </r>
      </text>
    </comment>
    <comment ref="F55" authorId="0" shapeId="0" xr:uid="{00000000-0006-0000-0100-000006000000}">
      <text>
        <r>
          <rPr>
            <sz val="9"/>
            <rFont val="Calibri"/>
            <charset val="134"/>
          </rPr>
          <t>no activities (month names instead) or precedence relations</t>
        </r>
      </text>
    </comment>
    <comment ref="K92" authorId="0" shapeId="0" xr:uid="{00000000-0006-0000-0100-000007000000}">
      <text>
        <r>
          <rPr>
            <sz val="9"/>
            <rFont val="Calibri"/>
            <charset val="134"/>
          </rPr>
          <t>prec rels for this and next 2 projs added myself</t>
        </r>
      </text>
    </comment>
    <comment ref="C105" authorId="0" shapeId="0" xr:uid="{00000000-0006-0000-0100-000008000000}">
      <text>
        <r>
          <rPr>
            <sz val="9"/>
            <color rgb="FF000000"/>
            <rFont val="Calibri"/>
            <charset val="134"/>
          </rPr>
          <t>William Casaert &amp; Jef Descheemaecker</t>
        </r>
      </text>
    </comment>
    <comment ref="J110" authorId="0" shapeId="0" xr:uid="{00000000-0006-0000-0100-000009000000}">
      <text>
        <r>
          <rPr>
            <sz val="9"/>
            <rFont val="Calibri"/>
            <charset val="134"/>
          </rPr>
          <t>alle activiteiten van de Residential House Finishing Works projecten zijn exact op tijd gedaan, maar dit is waarheidsgetrouw, wegens de grote buffers die werden toegepast voor elke activiteit (cfr. Parkinson &amp; hidden earliness van Trietsch)</t>
        </r>
      </text>
    </comment>
  </commentList>
</comments>
</file>

<file path=xl/sharedStrings.xml><?xml version="1.0" encoding="utf-8"?>
<sst xmlns="http://schemas.openxmlformats.org/spreadsheetml/2006/main" count="2791" uniqueCount="761">
  <si>
    <t>Dynamic Scheduling Library (DSLIB): An overview of the empirical project database for baseline scheduling, risk analysis and project control</t>
  </si>
  <si>
    <t xml:space="preserve">Written by: </t>
  </si>
  <si>
    <t>Mario Vanhoucke and Tom Servranckx</t>
  </si>
  <si>
    <t>Website:</t>
  </si>
  <si>
    <t>https://www.projectmanagement.ugent.be/research/data</t>
  </si>
  <si>
    <t xml:space="preserve">Reference: </t>
  </si>
  <si>
    <t>﻿Batselier, J., &amp; Vanhoucke, M. (2015). Construction and evaluation framework for a real-life project database. International Journal of Project Management, 33(3), 697–710. https://doi.org/10.1016/j.ijproman.2014.09.004</t>
  </si>
  <si>
    <t>Last update</t>
  </si>
  <si>
    <t>Overview</t>
  </si>
  <si>
    <t>This sheet gives an overview of the parameters used to classify the empirical projects</t>
  </si>
  <si>
    <t>Project database</t>
  </si>
  <si>
    <t>Code</t>
  </si>
  <si>
    <t>Each project has a unique ID, starting with the year when the data was collected</t>
  </si>
  <si>
    <t>Submitted by</t>
  </si>
  <si>
    <t>Name of the person(s) who collected the project data</t>
  </si>
  <si>
    <t>Sector</t>
  </si>
  <si>
    <t>Sector of the project</t>
  </si>
  <si>
    <t>Keywords</t>
  </si>
  <si>
    <t>Additional keywords</t>
  </si>
  <si>
    <t>Completeness</t>
  </si>
  <si>
    <t>= This part uses the colour-coded approach of Batselier and Vanhoucke (2015) to indicate the completeness of the project data</t>
  </si>
  <si>
    <t>Baseline schedule</t>
  </si>
  <si>
    <t>Indication of the completeness of the baseline schedule information, including the project network, activity duration and cost estimates, etc.</t>
  </si>
  <si>
    <t>Risk Analysis</t>
  </si>
  <si>
    <t>Indication of the completeness of the schedule risk analysis information, including the probability distributions, the sensitivity metrics, etc.</t>
  </si>
  <si>
    <t>Project control</t>
  </si>
  <si>
    <t>Indication of the completeness of the project control information, including the project performance indicators and other the progress data</t>
  </si>
  <si>
    <t>Recommended reading:</t>
  </si>
  <si>
    <r>
      <rPr>
        <sz val="12"/>
        <color theme="4" tint="-0.249977111117893"/>
        <rFont val="Calibri"/>
        <charset val="134"/>
      </rPr>
      <t xml:space="preserve">Batselier, J., &amp; Vanhoucke, M. (2015). Construction and evaluation framework for a real-life project database. </t>
    </r>
    <r>
      <rPr>
        <i/>
        <sz val="12"/>
        <color theme="4" tint="-0.249977111117893"/>
        <rFont val="Calibri"/>
        <charset val="134"/>
      </rPr>
      <t>International Journal of Project Management</t>
    </r>
    <r>
      <rPr>
        <sz val="12"/>
        <color theme="4" tint="-0.249977111117893"/>
        <rFont val="Calibri"/>
        <charset val="134"/>
      </rPr>
      <t xml:space="preserve">, </t>
    </r>
    <r>
      <rPr>
        <i/>
        <sz val="12"/>
        <color theme="4" tint="-0.249977111117893"/>
        <rFont val="Calibri"/>
        <charset val="134"/>
      </rPr>
      <t>33</t>
    </r>
    <r>
      <rPr>
        <sz val="12"/>
        <color theme="4" tint="-0.249977111117893"/>
        <rFont val="Calibri"/>
        <charset val="134"/>
      </rPr>
      <t>(3), 697–710. https://doi.org/10.1016/j.ijproman.2014.09.004</t>
    </r>
  </si>
  <si>
    <t>Authenticity</t>
  </si>
  <si>
    <t>= This part uses the colour-coded approach of Batselier and Vanhoucke (2015) to indicate the authenticity of the project data</t>
  </si>
  <si>
    <t>Project</t>
  </si>
  <si>
    <t>The authenticity of all static project data</t>
  </si>
  <si>
    <t>Tracking (color or NA</t>
  </si>
  <si>
    <t>The authenticity of all project progress data for each tracking period (N.A. is used when not available)</t>
  </si>
  <si>
    <t>General</t>
  </si>
  <si>
    <t># activities</t>
  </si>
  <si>
    <t>The number of activities in the project</t>
  </si>
  <si>
    <t>PD (days)</t>
  </si>
  <si>
    <t>The planned duration of the project schedule</t>
  </si>
  <si>
    <t>BAC (euro)</t>
  </si>
  <si>
    <t>The planned costs (budget at completion) of the project schedule</t>
  </si>
  <si>
    <t>Resources</t>
  </si>
  <si>
    <t>Y or N</t>
  </si>
  <si>
    <t>Project has resource information (Y) or not (N)</t>
  </si>
  <si>
    <t>Renewable</t>
  </si>
  <si>
    <t>Renewable resource data (available on a period per period basis)</t>
  </si>
  <si>
    <t>Consumable</t>
  </si>
  <si>
    <t>Consumable resource data (limited consumtion over the whole time horizon)</t>
  </si>
  <si>
    <r>
      <rPr>
        <sz val="12"/>
        <color theme="4" tint="-0.249977111117893"/>
        <rFont val="Calibri"/>
        <charset val="134"/>
      </rPr>
      <t xml:space="preserve">Vanhoucke, M. (2013). </t>
    </r>
    <r>
      <rPr>
        <i/>
        <sz val="12"/>
        <color theme="4" tint="-0.249977111117893"/>
        <rFont val="Calibri"/>
        <charset val="134"/>
      </rPr>
      <t>Project management with dynamic scheduling: Baseline scheduling, risk analysis and project control</t>
    </r>
    <r>
      <rPr>
        <sz val="12"/>
        <color theme="4" tint="-0.249977111117893"/>
        <rFont val="Calibri"/>
        <charset val="134"/>
      </rPr>
      <t xml:space="preserve"> (2nd ed.). Springer. https://doi.org/https://doi.org/10.1007/978-3-642-40438-2</t>
    </r>
  </si>
  <si>
    <t>Tracking </t>
  </si>
  <si>
    <t>Early/late</t>
  </si>
  <si>
    <t>Percentage deviation of real duration relative to the planned duration (positive values: late projects / negative values: early projects)</t>
  </si>
  <si>
    <t>Under/over budget</t>
  </si>
  <si>
    <t>Percentage deviation of real cost relative to the planned cost (positive values: under-budget projects / negative values: over-budget projects)</t>
  </si>
  <si>
    <t>Network topology</t>
  </si>
  <si>
    <t>SP</t>
  </si>
  <si>
    <t>The serial/parallel indicator of Vanhoucke et al. (2008)</t>
  </si>
  <si>
    <t>AD</t>
  </si>
  <si>
    <t>The activity distribution indicator of Vanhoucke et al. (2008)</t>
  </si>
  <si>
    <t>LA</t>
  </si>
  <si>
    <t>The length of arcs indicator of Vanhoucke et al. (2008)</t>
  </si>
  <si>
    <t>TF</t>
  </si>
  <si>
    <t>The topological float indicator of Vanhoucke et al. (2008)</t>
  </si>
  <si>
    <t>RI</t>
  </si>
  <si>
    <t>The regularity index indicator of Batselier and Vanhoucke (2017)</t>
  </si>
  <si>
    <t>Regularity</t>
  </si>
  <si>
    <t>Classification of the RI index into three clases as discussed in Batselier and Vanhoucke (2017)</t>
  </si>
  <si>
    <t>Recommended readings:</t>
  </si>
  <si>
    <r>
      <rPr>
        <sz val="12"/>
        <color theme="4" tint="-0.249977111117893"/>
        <rFont val="Calibri"/>
        <charset val="134"/>
      </rPr>
      <t xml:space="preserve">Vanhoucke, M., Coelho, J., Debels, D., Maenhout, B., &amp; Tavares, L. V. (2008). An evaluation of the adequacy of project network generators with systematically sampled networks. </t>
    </r>
    <r>
      <rPr>
        <i/>
        <sz val="12"/>
        <color theme="4" tint="-0.249977111117893"/>
        <rFont val="Calibri"/>
        <charset val="134"/>
      </rPr>
      <t>European Journal of Operational Research</t>
    </r>
    <r>
      <rPr>
        <sz val="12"/>
        <color theme="4" tint="-0.249977111117893"/>
        <rFont val="Calibri"/>
        <charset val="134"/>
      </rPr>
      <t xml:space="preserve">, </t>
    </r>
    <r>
      <rPr>
        <i/>
        <sz val="12"/>
        <color theme="4" tint="-0.249977111117893"/>
        <rFont val="Calibri"/>
        <charset val="134"/>
      </rPr>
      <t>187</t>
    </r>
    <r>
      <rPr>
        <sz val="12"/>
        <color theme="4" tint="-0.249977111117893"/>
        <rFont val="Calibri"/>
        <charset val="134"/>
      </rPr>
      <t>(2), 511–524. https://doi.org/10.1016/j.ejor.2007.03.032</t>
    </r>
  </si>
  <si>
    <r>
      <rPr>
        <sz val="12"/>
        <color theme="4" tint="-0.249977111117893"/>
        <rFont val="Calibri"/>
        <charset val="134"/>
      </rPr>
      <t xml:space="preserve">Batselier, J., &amp; Vanhoucke, M. (2017). Project regularity: Development and evaluation of a new project characteristic. </t>
    </r>
    <r>
      <rPr>
        <i/>
        <sz val="12"/>
        <color theme="4" tint="-0.249977111117893"/>
        <rFont val="Calibri"/>
        <charset val="134"/>
      </rPr>
      <t>Journal of Systems Science and Systems Engineering</t>
    </r>
    <r>
      <rPr>
        <sz val="12"/>
        <color theme="4" tint="-0.249977111117893"/>
        <rFont val="Calibri"/>
        <charset val="134"/>
      </rPr>
      <t xml:space="preserve">, </t>
    </r>
    <r>
      <rPr>
        <i/>
        <sz val="12"/>
        <color theme="4" tint="-0.249977111117893"/>
        <rFont val="Calibri"/>
        <charset val="134"/>
      </rPr>
      <t>26</t>
    </r>
    <r>
      <rPr>
        <sz val="12"/>
        <color theme="4" tint="-0.249977111117893"/>
        <rFont val="Calibri"/>
        <charset val="134"/>
      </rPr>
      <t>(1), 100–120. https://doi.org/10.1007/s11518-016-5312-6</t>
    </r>
  </si>
  <si>
    <t>Time sensitivity</t>
  </si>
  <si>
    <t>= This part measures the time sensitivity of activities (relation between activity duration and the total project duration). Since each activity gets a value, the average, standard deviations and skewness for all activities are reported</t>
  </si>
  <si>
    <t>CI: Avg, stDev and Skew</t>
  </si>
  <si>
    <t>Criticality index</t>
  </si>
  <si>
    <t>SI</t>
  </si>
  <si>
    <t>Significance index</t>
  </si>
  <si>
    <t>SSI</t>
  </si>
  <si>
    <t>Schedule sensitivity index</t>
  </si>
  <si>
    <t>CRI-r</t>
  </si>
  <si>
    <t>The cruciality index based on the Pearson product-moment correlation coefficient</t>
  </si>
  <si>
    <t>CRI-rho</t>
  </si>
  <si>
    <t xml:space="preserve">The cruciality index based on Spearman’s rank correlation </t>
  </si>
  <si>
    <t>CRI-tau</t>
  </si>
  <si>
    <t>The cruciality index based on Kendall’s tau rank correlation index</t>
  </si>
  <si>
    <r>
      <rPr>
        <sz val="12"/>
        <color theme="4" tint="-0.249977111117893"/>
        <rFont val="Calibri"/>
        <charset val="134"/>
      </rPr>
      <t xml:space="preserve">Vanhoucke, M. (2010). </t>
    </r>
    <r>
      <rPr>
        <i/>
        <sz val="12"/>
        <color theme="4" tint="-0.249977111117893"/>
        <rFont val="Calibri"/>
        <charset val="134"/>
      </rPr>
      <t>Measuring time: Improving project performance using earned value management</t>
    </r>
    <r>
      <rPr>
        <sz val="12"/>
        <color theme="4" tint="-0.249977111117893"/>
        <rFont val="Calibri"/>
        <charset val="134"/>
      </rPr>
      <t xml:space="preserve"> (1st ed.). Springer. http://www.springer.com/engineering/production+engineering/book/978-1-4419-1013-4</t>
    </r>
  </si>
  <si>
    <t>Cost sensitivity</t>
  </si>
  <si>
    <t>= This part measures the cost sensitivity of activities  (relation between activity cost and the total project cost). Since each activity gets a value, the average, standard deviations and skewness for all activities are reported</t>
  </si>
  <si>
    <r>
      <rPr>
        <sz val="12"/>
        <color theme="4" tint="-0.249977111117893"/>
        <rFont val="Calibri"/>
        <charset val="134"/>
      </rPr>
      <t xml:space="preserve">Vanhoucke, M. (2010). </t>
    </r>
    <r>
      <rPr>
        <i/>
        <sz val="12"/>
        <color theme="4" tint="-0.249977111117893"/>
        <rFont val="Calibri"/>
        <charset val="134"/>
      </rPr>
      <t>Dynamic scheduling on your desktop</t>
    </r>
    <r>
      <rPr>
        <sz val="12"/>
        <color theme="4" tint="-0.249977111117893"/>
        <rFont val="Calibri"/>
        <charset val="134"/>
      </rPr>
      <t xml:space="preserve"> (1st ed.). OR-AS. http://www.or-as.be/books/protrack2</t>
    </r>
  </si>
  <si>
    <t>Resource sensitivity</t>
  </si>
  <si>
    <t>= This part measures the resource sensitivity of activities  (relation between the resource cost and the total project cost). Since each resource gets a value, the average, standard deviations and skewness for all resources are reported</t>
  </si>
  <si>
    <t>Performance metrics</t>
  </si>
  <si>
    <t>= This part contains values for different performance metrics measuring over the project progress as average values (avg) and standard deviations (stdev) of all tracking periods. Final values are also reported which gives the performance at the end of the project.</t>
  </si>
  <si>
    <t>CV</t>
  </si>
  <si>
    <t>Cost variance (CV = EV - AC)</t>
  </si>
  <si>
    <t>SV</t>
  </si>
  <si>
    <t>Schedule variance (SV = EV - PV)</t>
  </si>
  <si>
    <t>SV(t)</t>
  </si>
  <si>
    <t>Schedule variance based on Earned Schedule (SV(t) = ES - AT) with AT = current period (actual time)</t>
  </si>
  <si>
    <t>CPI</t>
  </si>
  <si>
    <t>Cost performance index (CPI = EV / AC)</t>
  </si>
  <si>
    <t>SPI</t>
  </si>
  <si>
    <t>Schedule performance index (SPI = EV / PV)</t>
  </si>
  <si>
    <t>SPI(t)</t>
  </si>
  <si>
    <t>Schedule performance index based on Earned Schedule (SPI(t) = ES / AT)</t>
  </si>
  <si>
    <t>p-factor</t>
  </si>
  <si>
    <t>Schedule adherence index</t>
  </si>
  <si>
    <t>Real duration</t>
  </si>
  <si>
    <t>The real total project duration (known after the project's finish)</t>
  </si>
  <si>
    <t>Real cost</t>
  </si>
  <si>
    <t>The real total project cost (known after the project's finish)</t>
  </si>
  <si>
    <t>Reference used in this document</t>
  </si>
  <si>
    <t>Batselier and Vanhoucke (2015)</t>
  </si>
  <si>
    <r>
      <rPr>
        <sz val="12"/>
        <color theme="1"/>
        <rFont val="Calibri"/>
        <charset val="134"/>
      </rPr>
      <t xml:space="preserve">Batselier, J., &amp; Vanhoucke, M. (2015). Construction and evaluation framework for a real-life project database. </t>
    </r>
    <r>
      <rPr>
        <i/>
        <sz val="12"/>
        <color theme="1"/>
        <rFont val="Calibri"/>
        <charset val="134"/>
      </rPr>
      <t>International Journal of Project Management</t>
    </r>
    <r>
      <rPr>
        <sz val="12"/>
        <color theme="1"/>
        <rFont val="Calibri"/>
        <charset val="134"/>
      </rPr>
      <t xml:space="preserve">, </t>
    </r>
    <r>
      <rPr>
        <i/>
        <sz val="12"/>
        <color theme="1"/>
        <rFont val="Calibri"/>
        <charset val="134"/>
      </rPr>
      <t>33</t>
    </r>
    <r>
      <rPr>
        <sz val="12"/>
        <color theme="1"/>
        <rFont val="Calibri"/>
        <charset val="134"/>
      </rPr>
      <t>(3), 697–710. https://doi.org/10.1016/j.ijproman.2014.09.004</t>
    </r>
  </si>
  <si>
    <t>Batselier and Vanhoucke (2017)</t>
  </si>
  <si>
    <r>
      <rPr>
        <sz val="12"/>
        <color theme="1"/>
        <rFont val="Calibri"/>
        <charset val="134"/>
      </rPr>
      <t xml:space="preserve">Batselier, J., &amp; Vanhoucke, M. (2017). Project regularity: Development and evaluation of a new project characteristic. </t>
    </r>
    <r>
      <rPr>
        <i/>
        <sz val="12"/>
        <color theme="1"/>
        <rFont val="Calibri"/>
        <charset val="134"/>
      </rPr>
      <t>Journal of Systems Science and Systems Engineering</t>
    </r>
    <r>
      <rPr>
        <sz val="12"/>
        <color theme="1"/>
        <rFont val="Calibri"/>
        <charset val="134"/>
      </rPr>
      <t xml:space="preserve">, </t>
    </r>
    <r>
      <rPr>
        <i/>
        <sz val="12"/>
        <color theme="1"/>
        <rFont val="Calibri"/>
        <charset val="134"/>
      </rPr>
      <t>26</t>
    </r>
    <r>
      <rPr>
        <sz val="12"/>
        <color theme="1"/>
        <rFont val="Calibri"/>
        <charset val="134"/>
      </rPr>
      <t>(1), 100–120. https://doi.org/10.1007/s11518-016-5312-6</t>
    </r>
  </si>
  <si>
    <t>Vanhoucke et al. (2008)</t>
  </si>
  <si>
    <r>
      <rPr>
        <sz val="12"/>
        <color theme="1"/>
        <rFont val="Calibri"/>
        <charset val="134"/>
      </rPr>
      <t xml:space="preserve">Vanhoucke, M., Coelho, J., Debels, D., Maenhout, B., &amp; Tavares, L. V. (2008). An evaluation of the adequacy of project network generators with systematically sampled networks. </t>
    </r>
    <r>
      <rPr>
        <i/>
        <sz val="12"/>
        <color theme="1"/>
        <rFont val="Calibri"/>
        <charset val="134"/>
      </rPr>
      <t>European Journal of Operational Research</t>
    </r>
    <r>
      <rPr>
        <sz val="12"/>
        <color theme="1"/>
        <rFont val="Calibri"/>
        <charset val="134"/>
      </rPr>
      <t xml:space="preserve">, </t>
    </r>
    <r>
      <rPr>
        <i/>
        <sz val="12"/>
        <color theme="1"/>
        <rFont val="Calibri"/>
        <charset val="134"/>
      </rPr>
      <t>187</t>
    </r>
    <r>
      <rPr>
        <sz val="12"/>
        <color theme="1"/>
        <rFont val="Calibri"/>
        <charset val="134"/>
      </rPr>
      <t>(2), 511–524. https://doi.org/10.1016/j.ejor.2007.03.032</t>
    </r>
  </si>
  <si>
    <t>Vanhoucke (2010a)</t>
  </si>
  <si>
    <r>
      <rPr>
        <sz val="12"/>
        <color theme="1"/>
        <rFont val="Calibri"/>
        <charset val="134"/>
      </rPr>
      <t xml:space="preserve">Vanhoucke, M. (2010). </t>
    </r>
    <r>
      <rPr>
        <i/>
        <sz val="12"/>
        <color theme="1"/>
        <rFont val="Calibri"/>
        <charset val="134"/>
      </rPr>
      <t>Measuring time: Improving project performance using earned value management</t>
    </r>
    <r>
      <rPr>
        <sz val="12"/>
        <color theme="1"/>
        <rFont val="Calibri"/>
        <charset val="134"/>
      </rPr>
      <t xml:space="preserve"> (1st ed.). Springer. http://www.springer.com/engineering/production+engineering/book/978-1-4419-1013-4</t>
    </r>
  </si>
  <si>
    <t>Vanhoucke (2013)</t>
  </si>
  <si>
    <r>
      <rPr>
        <sz val="12"/>
        <color theme="1"/>
        <rFont val="Calibri"/>
        <charset val="134"/>
      </rPr>
      <t xml:space="preserve">Vanhoucke, M. (2013). </t>
    </r>
    <r>
      <rPr>
        <i/>
        <sz val="12"/>
        <color theme="1"/>
        <rFont val="Calibri"/>
        <charset val="134"/>
      </rPr>
      <t>Project management with dynamic scheduling: Baseline scheduling, risk analysis and project control</t>
    </r>
    <r>
      <rPr>
        <sz val="12"/>
        <color theme="1"/>
        <rFont val="Calibri"/>
        <charset val="134"/>
      </rPr>
      <t xml:space="preserve"> (2nd ed.). Springer. https://doi.org/https://doi.org/10.1007/978-3-642-40438-2</t>
    </r>
  </si>
  <si>
    <t>Vanhoucke (2010b)</t>
  </si>
  <si>
    <r>
      <rPr>
        <sz val="12"/>
        <color theme="1"/>
        <rFont val="Calibri"/>
        <charset val="134"/>
      </rPr>
      <t xml:space="preserve">Vanhoucke, M. (2010). Using activity sensitivity and network topology information to monitor project time performance. </t>
    </r>
    <r>
      <rPr>
        <i/>
        <sz val="12"/>
        <color theme="1"/>
        <rFont val="Calibri"/>
        <charset val="134"/>
      </rPr>
      <t>Omega - The International Journal of Management Science</t>
    </r>
    <r>
      <rPr>
        <sz val="12"/>
        <color theme="1"/>
        <rFont val="Calibri"/>
        <charset val="134"/>
      </rPr>
      <t xml:space="preserve">, </t>
    </r>
    <r>
      <rPr>
        <i/>
        <sz val="12"/>
        <color theme="1"/>
        <rFont val="Calibri"/>
        <charset val="134"/>
      </rPr>
      <t>38</t>
    </r>
    <r>
      <rPr>
        <sz val="12"/>
        <color theme="1"/>
        <rFont val="Calibri"/>
        <charset val="134"/>
      </rPr>
      <t>(5), 359–370. https://doi.org/10.1016/j.omega.2009.10.001</t>
    </r>
  </si>
  <si>
    <t>Vanhoucke (2010c)</t>
  </si>
  <si>
    <r>
      <rPr>
        <sz val="12"/>
        <color theme="1"/>
        <rFont val="Calibri"/>
        <charset val="134"/>
      </rPr>
      <t xml:space="preserve">Vanhoucke, M. (2010). </t>
    </r>
    <r>
      <rPr>
        <i/>
        <sz val="12"/>
        <color theme="1"/>
        <rFont val="Calibri"/>
        <charset val="134"/>
      </rPr>
      <t>Dynamic scheduling on your desktop</t>
    </r>
    <r>
      <rPr>
        <sz val="12"/>
        <color theme="1"/>
        <rFont val="Calibri"/>
        <charset val="134"/>
      </rPr>
      <t xml:space="preserve"> (1st ed.). OR-AS. http://www.or-as.be/books/protrack2</t>
    </r>
  </si>
  <si>
    <t>More references:</t>
  </si>
  <si>
    <t>https://www.projectmanagement.ugent.be/staff/publications</t>
  </si>
  <si>
    <t>More information</t>
  </si>
  <si>
    <t>Mario Vanhoucke</t>
  </si>
  <si>
    <t>mario.vanhoucke@ugent.be</t>
  </si>
  <si>
    <t>Tracking</t>
  </si>
  <si>
    <t>CI</t>
  </si>
  <si>
    <t>Real</t>
  </si>
  <si>
    <t>Project name</t>
  </si>
  <si>
    <t>Baseline Schedule</t>
  </si>
  <si>
    <t>Project Control</t>
  </si>
  <si>
    <t>BAC</t>
  </si>
  <si>
    <t>avg</t>
  </si>
  <si>
    <t>std. dev.</t>
  </si>
  <si>
    <t>skew</t>
  </si>
  <si>
    <t>final</t>
  </si>
  <si>
    <t>Duration</t>
  </si>
  <si>
    <t>Cost</t>
  </si>
  <si>
    <t>C2011-01</t>
  </si>
  <si>
    <t>Nursing Home Noordhinder</t>
  </si>
  <si>
    <t>Nathan Goddefroy</t>
  </si>
  <si>
    <t>Construction (commercial building)</t>
  </si>
  <si>
    <t>Nursing Home; Residential Center</t>
  </si>
  <si>
    <t>G</t>
  </si>
  <si>
    <t>N/A</t>
  </si>
  <si>
    <t>Y</t>
  </si>
  <si>
    <t>-</t>
  </si>
  <si>
    <t>regular</t>
  </si>
  <si>
    <t>C2011-02</t>
  </si>
  <si>
    <t>Social Housing Kortrijk</t>
  </si>
  <si>
    <t>Arne De Jongh</t>
  </si>
  <si>
    <t>Construction (residential building)</t>
  </si>
  <si>
    <t>Residential Center</t>
  </si>
  <si>
    <t>C2011-03</t>
  </si>
  <si>
    <t>Family Day</t>
  </si>
  <si>
    <t>Raphael Seffers</t>
  </si>
  <si>
    <t>Event Management</t>
  </si>
  <si>
    <t>Party Planning</t>
  </si>
  <si>
    <t>O</t>
  </si>
  <si>
    <t>irregular</t>
  </si>
  <si>
    <t>C2011-04</t>
  </si>
  <si>
    <t>Railway Station Sint-Joost</t>
  </si>
  <si>
    <t>Frederiek Vanhessche</t>
  </si>
  <si>
    <t>Construction (civil)</t>
  </si>
  <si>
    <t>Renovation; Outdoors Structure</t>
  </si>
  <si>
    <t>C2011-05</t>
  </si>
  <si>
    <t>Telecom System Agnes</t>
  </si>
  <si>
    <t>Pieter Van Schoors</t>
  </si>
  <si>
    <t>IT</t>
  </si>
  <si>
    <t>Medical; Nurse Center</t>
  </si>
  <si>
    <t>C2011-06</t>
  </si>
  <si>
    <t>Veterinary Exposition</t>
  </si>
  <si>
    <t>Joyca Vervinckt</t>
  </si>
  <si>
    <t>C2011-07</t>
  </si>
  <si>
    <t>Patient Transport System</t>
  </si>
  <si>
    <t>Els Van Impe</t>
  </si>
  <si>
    <t>Medical; Patient Transport</t>
  </si>
  <si>
    <t>C2011-08</t>
  </si>
  <si>
    <t>Sports Center Tielt</t>
  </si>
  <si>
    <t>Lise Braeckman</t>
  </si>
  <si>
    <t>Sports Center; Public Construction</t>
  </si>
  <si>
    <t>C2011-09</t>
  </si>
  <si>
    <t>Commercial IT Project</t>
  </si>
  <si>
    <t>Simon Buysse</t>
  </si>
  <si>
    <t>Program Developement; Software</t>
  </si>
  <si>
    <t>C2011-10</t>
  </si>
  <si>
    <t>Building a House</t>
  </si>
  <si>
    <t>Charline Borsus</t>
  </si>
  <si>
    <t>Residential Construction</t>
  </si>
  <si>
    <t>C2011-11</t>
  </si>
  <si>
    <t>Eating Belgium</t>
  </si>
  <si>
    <t>Wouter Van Damme</t>
  </si>
  <si>
    <t>C2011-12</t>
  </si>
  <si>
    <t>Claeys-Verhelst Premises</t>
  </si>
  <si>
    <t>Laura Demeyere</t>
  </si>
  <si>
    <t>Showroom; Warehouse; Offices</t>
  </si>
  <si>
    <t>C2011-13</t>
  </si>
  <si>
    <t>Wind Farm</t>
  </si>
  <si>
    <t>Philip Pensaert</t>
  </si>
  <si>
    <t>Construction (industrial)</t>
  </si>
  <si>
    <t>Wind Power</t>
  </si>
  <si>
    <t>N</t>
  </si>
  <si>
    <t>C2011-14</t>
  </si>
  <si>
    <t>Hotel Reylof</t>
  </si>
  <si>
    <t>Ruben Van Caelenberg</t>
  </si>
  <si>
    <t>Hotel</t>
  </si>
  <si>
    <t>C2012-01</t>
  </si>
  <si>
    <t>Manufacturing Tool Cost Module</t>
  </si>
  <si>
    <t>Jolien Commeene</t>
  </si>
  <si>
    <t>Electromechanic Components</t>
  </si>
  <si>
    <t>C2012-02</t>
  </si>
  <si>
    <t>Nut Mixing Station</t>
  </si>
  <si>
    <t>Mathijs Bostyn</t>
  </si>
  <si>
    <t>New Machine Installation</t>
  </si>
  <si>
    <t>C2012-03</t>
  </si>
  <si>
    <t>Day Care</t>
  </si>
  <si>
    <t>Emily Bral</t>
  </si>
  <si>
    <t>Construction (institutional building)</t>
  </si>
  <si>
    <t>Day Care; Renovation</t>
  </si>
  <si>
    <t>C2012-04</t>
  </si>
  <si>
    <t>Asti-Cuneo Highway</t>
  </si>
  <si>
    <t>Anna Bierma</t>
  </si>
  <si>
    <t>Highway</t>
  </si>
  <si>
    <t>C2012-05</t>
  </si>
  <si>
    <t>Tappan Zee Bridge</t>
  </si>
  <si>
    <t>Wolfgang Prestl</t>
  </si>
  <si>
    <t>Bridge Construction</t>
  </si>
  <si>
    <t>C2012-06</t>
  </si>
  <si>
    <t>Youth Hostel Merkenveld</t>
  </si>
  <si>
    <t>Jonathan Dauchot</t>
  </si>
  <si>
    <t>Renovation</t>
  </si>
  <si>
    <t>C2012-07</t>
  </si>
  <si>
    <t>Solar Park</t>
  </si>
  <si>
    <t>Rémi Krick</t>
  </si>
  <si>
    <t>Solar Power</t>
  </si>
  <si>
    <t>C2012-08</t>
  </si>
  <si>
    <t>Sea Electricity</t>
  </si>
  <si>
    <t>Tom Valcke</t>
  </si>
  <si>
    <t>Offshore Wind Park</t>
  </si>
  <si>
    <t>C2012-09</t>
  </si>
  <si>
    <t>Digipolis Talent Management Suite</t>
  </si>
  <si>
    <t>Annelies Troch</t>
  </si>
  <si>
    <t>HR</t>
  </si>
  <si>
    <t>C2012-10</t>
  </si>
  <si>
    <t>Gabala Resort Outdoor Pool</t>
  </si>
  <si>
    <t>Aleksandra Kostadinova</t>
  </si>
  <si>
    <t>Pool</t>
  </si>
  <si>
    <t>C2012-11</t>
  </si>
  <si>
    <t>MIVB SeSaMe</t>
  </si>
  <si>
    <t>Livine Maerschalck</t>
  </si>
  <si>
    <t>Subway; Access Doors; Public Transport</t>
  </si>
  <si>
    <t>C2012-12</t>
  </si>
  <si>
    <t>Railway Station Ghent</t>
  </si>
  <si>
    <t>Karel Verlinde</t>
  </si>
  <si>
    <t>Railway Station; Renovation</t>
  </si>
  <si>
    <t>C2012-13</t>
  </si>
  <si>
    <t>Pumping Station Jabbeke</t>
  </si>
  <si>
    <t>Niels Crommen</t>
  </si>
  <si>
    <t>Pumping Station; Construction</t>
  </si>
  <si>
    <t>C2012-14</t>
  </si>
  <si>
    <t>Sluiskil Tunnel</t>
  </si>
  <si>
    <t>Josée De Backere</t>
  </si>
  <si>
    <t>Tunnel</t>
  </si>
  <si>
    <t>C2012-15</t>
  </si>
  <si>
    <t>The Master Project</t>
  </si>
  <si>
    <t>Eline Van Lombeek</t>
  </si>
  <si>
    <t>Education</t>
  </si>
  <si>
    <t>C2012-16</t>
  </si>
  <si>
    <t>Metal Extraction</t>
  </si>
  <si>
    <t>Metals; Electromagnetic Installation</t>
  </si>
  <si>
    <t>C2012-17</t>
  </si>
  <si>
    <t>Building a Dream</t>
  </si>
  <si>
    <t>Giel-Jan Triest</t>
  </si>
  <si>
    <t>C2013-01</t>
  </si>
  <si>
    <t>Wiedauwkaai Fenders</t>
  </si>
  <si>
    <t>Pieter Buyse</t>
  </si>
  <si>
    <t>Railway Bridge; Waterway</t>
  </si>
  <si>
    <t>C2013-02</t>
  </si>
  <si>
    <t>Sewage Plant Hove</t>
  </si>
  <si>
    <t>Tim Vandenbussche</t>
  </si>
  <si>
    <t>Sewage</t>
  </si>
  <si>
    <t>C2013-03</t>
  </si>
  <si>
    <t>Brussels Finance Tower</t>
  </si>
  <si>
    <t>Renovation, Government Building</t>
  </si>
  <si>
    <t>C2013-04</t>
  </si>
  <si>
    <t>Kitchen Tower Anderlecht</t>
  </si>
  <si>
    <t>Cooking School</t>
  </si>
  <si>
    <t>C2013-05</t>
  </si>
  <si>
    <t>PET Packaging</t>
  </si>
  <si>
    <t>Engineering</t>
  </si>
  <si>
    <t>Packaging, PET, R&amp;D</t>
  </si>
  <si>
    <t>C2013-06</t>
  </si>
  <si>
    <t>Government Office Building</t>
  </si>
  <si>
    <t>Evy Dierickx</t>
  </si>
  <si>
    <t>Office Building; Government Building</t>
  </si>
  <si>
    <t>C2013-07</t>
  </si>
  <si>
    <t>Family Residence</t>
  </si>
  <si>
    <t>C2013-08</t>
  </si>
  <si>
    <t>Timber House</t>
  </si>
  <si>
    <t>C2013-09</t>
  </si>
  <si>
    <t>Urban Development Project</t>
  </si>
  <si>
    <t>Integrated Building Complex</t>
  </si>
  <si>
    <t>C2013-10</t>
  </si>
  <si>
    <t>Town Square</t>
  </si>
  <si>
    <t>Subterranean Parking; Public Square</t>
  </si>
  <si>
    <t>C2013-11</t>
  </si>
  <si>
    <t>Recreation Complex</t>
  </si>
  <si>
    <t>C2013-12</t>
  </si>
  <si>
    <t>Young Cattle Barn</t>
  </si>
  <si>
    <t>Experimental Farm; University</t>
  </si>
  <si>
    <t>C2013-13</t>
  </si>
  <si>
    <t>Office Finishing Works (1)</t>
  </si>
  <si>
    <t>Finishing Works</t>
  </si>
  <si>
    <t>C2013-14</t>
  </si>
  <si>
    <t>Office Finishing Works (2)</t>
  </si>
  <si>
    <t>C2013-15</t>
  </si>
  <si>
    <t>Office Finishing Works (3)</t>
  </si>
  <si>
    <t>C2013-16</t>
  </si>
  <si>
    <t>Office Finishing Works (4)</t>
  </si>
  <si>
    <t>C2013-17</t>
  </si>
  <si>
    <t>Office Finishing Works (5)</t>
  </si>
  <si>
    <t>C2014-01</t>
  </si>
  <si>
    <t>Mixed-use Building</t>
  </si>
  <si>
    <t>Residential Construction; Government</t>
  </si>
  <si>
    <t>C2014-02</t>
  </si>
  <si>
    <t>Playing Cards</t>
  </si>
  <si>
    <t>New Machine Installation; Playing Cards</t>
  </si>
  <si>
    <t>C2014-03</t>
  </si>
  <si>
    <t>Organizational Development</t>
  </si>
  <si>
    <t>C2014-04</t>
  </si>
  <si>
    <t>Compressor Station Zelzate</t>
  </si>
  <si>
    <t>Compressor Station; Gas Storage</t>
  </si>
  <si>
    <t>C2014-05</t>
  </si>
  <si>
    <t>Apartment Building (1)</t>
  </si>
  <si>
    <t>Nicolas Van Den Noortgate</t>
  </si>
  <si>
    <t>Demolition; Apartment Building</t>
  </si>
  <si>
    <t>C2014-06</t>
  </si>
  <si>
    <t>Apartment Building (2)</t>
  </si>
  <si>
    <t>C2014-07</t>
  </si>
  <si>
    <t>Apartment Building (3)</t>
  </si>
  <si>
    <t>C2014-08</t>
  </si>
  <si>
    <t>Apartment Building (4)</t>
  </si>
  <si>
    <t>Renovation; Apartment Building</t>
  </si>
  <si>
    <t>C2015-01</t>
  </si>
  <si>
    <t>Young Cattle Barn (2)</t>
  </si>
  <si>
    <t>Tom Servranckx</t>
  </si>
  <si>
    <t>C2015-02</t>
  </si>
  <si>
    <t>Railway Station (1)</t>
  </si>
  <si>
    <t>C2015-03</t>
  </si>
  <si>
    <t>Industrial Complex (1)</t>
  </si>
  <si>
    <t>Automotive; Showroom; Offices</t>
  </si>
  <si>
    <t>C2015-04</t>
  </si>
  <si>
    <t>Apartment Building (5)</t>
  </si>
  <si>
    <t>Apartment Building</t>
  </si>
  <si>
    <t>C2015-05</t>
  </si>
  <si>
    <t>Apartment Building (6)</t>
  </si>
  <si>
    <t>C2015-06</t>
  </si>
  <si>
    <t>Family Residence (2)</t>
  </si>
  <si>
    <t>C2015-07</t>
  </si>
  <si>
    <t>Industrial Complex (2)</t>
  </si>
  <si>
    <t>Production Hall; Offices</t>
  </si>
  <si>
    <t>C2015-08</t>
  </si>
  <si>
    <t>Garden Center</t>
  </si>
  <si>
    <t>Garden Center; Pet Shop</t>
  </si>
  <si>
    <t>C2015-09</t>
  </si>
  <si>
    <t>Railway Station (2)</t>
  </si>
  <si>
    <t>C2015-10</t>
  </si>
  <si>
    <t>Tax Return System (1)</t>
  </si>
  <si>
    <t>Jelle Van Ingelgem</t>
  </si>
  <si>
    <t>Insurance</t>
  </si>
  <si>
    <t>C2015-11</t>
  </si>
  <si>
    <t>Staff Authorization System</t>
  </si>
  <si>
    <t>C2015-12</t>
  </si>
  <si>
    <t>Premium Payment System</t>
  </si>
  <si>
    <t>C2015-13</t>
  </si>
  <si>
    <t>Broker Account Conversion System</t>
  </si>
  <si>
    <t>C2015-14</t>
  </si>
  <si>
    <t>Supplementary Pensions Database</t>
  </si>
  <si>
    <t>C2015-15</t>
  </si>
  <si>
    <t>FACTA System</t>
  </si>
  <si>
    <t>C2015-16</t>
  </si>
  <si>
    <t>Generic Document Output System</t>
  </si>
  <si>
    <t>C2015-17</t>
  </si>
  <si>
    <t>Insurance Bundling System</t>
  </si>
  <si>
    <t>C2015-18</t>
  </si>
  <si>
    <t>Tax Return System (2)</t>
  </si>
  <si>
    <t>C2015-19</t>
  </si>
  <si>
    <t>Receipt Numbering System</t>
  </si>
  <si>
    <t>C2015-20</t>
  </si>
  <si>
    <t>Policy Numbering System</t>
  </si>
  <si>
    <t>C2015-21</t>
  </si>
  <si>
    <t>Investment Product (1)</t>
  </si>
  <si>
    <t>C2015-22</t>
  </si>
  <si>
    <t>Risk Profile Questionnaire</t>
  </si>
  <si>
    <t>C2015-23</t>
  </si>
  <si>
    <t>Investment Product (2)</t>
  </si>
  <si>
    <t>C2015-24</t>
  </si>
  <si>
    <t>CRM System</t>
  </si>
  <si>
    <t>C2015-25</t>
  </si>
  <si>
    <t>Beer Tasting</t>
  </si>
  <si>
    <t>Experiental Marketing</t>
  </si>
  <si>
    <t>C2015-26</t>
  </si>
  <si>
    <t>Debt Collection System</t>
  </si>
  <si>
    <t>Energy</t>
  </si>
  <si>
    <t>C2015-27</t>
  </si>
  <si>
    <t>Railway Station Antwerp</t>
  </si>
  <si>
    <t>Maintenance; Renovation</t>
  </si>
  <si>
    <t>C2015-28</t>
  </si>
  <si>
    <t>Website Tennis Vlaanderen</t>
  </si>
  <si>
    <t>Website; Sports</t>
  </si>
  <si>
    <t>C2015-29</t>
  </si>
  <si>
    <t>Fire Station</t>
  </si>
  <si>
    <t>Shana Raes</t>
  </si>
  <si>
    <t>Offices; Maintenance Space; Depot</t>
  </si>
  <si>
    <t>C2015-30</t>
  </si>
  <si>
    <t>Social Apartments Ypres (1)</t>
  </si>
  <si>
    <t>Torrino Debal</t>
  </si>
  <si>
    <t>Social Housing</t>
  </si>
  <si>
    <t>C2015-31</t>
  </si>
  <si>
    <t>Social Apartments Ypres (2)</t>
  </si>
  <si>
    <t>C2015-32</t>
  </si>
  <si>
    <t>Social Apartments Ypres (3)</t>
  </si>
  <si>
    <t>C2015-33</t>
  </si>
  <si>
    <t>IJzertoren Memorial Square</t>
  </si>
  <si>
    <t>Renovation; WWI</t>
  </si>
  <si>
    <t>C2015-34</t>
  </si>
  <si>
    <t>Roadworks Poperinge</t>
  </si>
  <si>
    <t>Road; Sewerage; Renovation</t>
  </si>
  <si>
    <t>C2015-35</t>
  </si>
  <si>
    <t>Retirement Apartments</t>
  </si>
  <si>
    <t>Demolition; Service Flats; Building</t>
  </si>
  <si>
    <t>C2016-01</t>
  </si>
  <si>
    <t>Railway Bridge (1)</t>
  </si>
  <si>
    <t>Mieke De Saedeleer</t>
  </si>
  <si>
    <t>Railway Bridge; Renovation</t>
  </si>
  <si>
    <t>C2016-02</t>
  </si>
  <si>
    <t>Railway Bridge (2)</t>
  </si>
  <si>
    <t>C2016-03</t>
  </si>
  <si>
    <t>Railway Bridge (3)</t>
  </si>
  <si>
    <t>C2016-04</t>
  </si>
  <si>
    <t>Railway Bridge (4)</t>
  </si>
  <si>
    <t>C2016-05</t>
  </si>
  <si>
    <t>Railway Bridge (5)</t>
  </si>
  <si>
    <t>C2016-06</t>
  </si>
  <si>
    <t>Defense Building</t>
  </si>
  <si>
    <t>Government; Defense; Renovation; IT</t>
  </si>
  <si>
    <t>C2016-07</t>
  </si>
  <si>
    <t>Shopping Village Walkways</t>
  </si>
  <si>
    <t>Shopping Village; Walkways; Renovation</t>
  </si>
  <si>
    <t>C2016-08</t>
  </si>
  <si>
    <t>SCM System</t>
  </si>
  <si>
    <t>Software; Production</t>
  </si>
  <si>
    <t>C2016-09</t>
  </si>
  <si>
    <t>Data Loss Prevention System</t>
  </si>
  <si>
    <t>Software; Government</t>
  </si>
  <si>
    <t>C2016-10</t>
  </si>
  <si>
    <t>Biofuel Refinery</t>
  </si>
  <si>
    <t>Stijn Van Auwenis</t>
  </si>
  <si>
    <t>Biofuel; New Machine Installation</t>
  </si>
  <si>
    <t>C2016-11</t>
  </si>
  <si>
    <t>Residential House (1)</t>
  </si>
  <si>
    <t>William &amp; Jef</t>
  </si>
  <si>
    <t>C2016-12</t>
  </si>
  <si>
    <t>Residential House (2)</t>
  </si>
  <si>
    <t>C2016-13</t>
  </si>
  <si>
    <t>Residential House (3)</t>
  </si>
  <si>
    <t>C2016-14</t>
  </si>
  <si>
    <t>Residential House (4)</t>
  </si>
  <si>
    <t>C2016-15</t>
  </si>
  <si>
    <t>Residential House Structural Work</t>
  </si>
  <si>
    <t>Residential Construction; Carcass</t>
  </si>
  <si>
    <t>C2016-16</t>
  </si>
  <si>
    <t>Residential House Finishing Works (1)</t>
  </si>
  <si>
    <t>Housing Estate</t>
  </si>
  <si>
    <t>C2016-17</t>
  </si>
  <si>
    <t>Residential House Finishing Works (2)</t>
  </si>
  <si>
    <t>C2016-18</t>
  </si>
  <si>
    <t>Residential House Finishing Works (3)</t>
  </si>
  <si>
    <t>C2016-19</t>
  </si>
  <si>
    <t>Residential House Finishing Works (4)</t>
  </si>
  <si>
    <t>C2016-20</t>
  </si>
  <si>
    <t>Residential House Finishing Works (5)</t>
  </si>
  <si>
    <t>C2016-21</t>
  </si>
  <si>
    <t>Residential House Finishing Works (6)</t>
  </si>
  <si>
    <t>C2016-22</t>
  </si>
  <si>
    <t>Residential House Finishing Works (7)</t>
  </si>
  <si>
    <t>C2016-23</t>
  </si>
  <si>
    <t>Residential House Finishing Works (8)</t>
  </si>
  <si>
    <t>C2016-24</t>
  </si>
  <si>
    <t>Residential House Finishing Works (9)</t>
  </si>
  <si>
    <t>C2016-25</t>
  </si>
  <si>
    <t>Residential House Finishing Works (10)</t>
  </si>
  <si>
    <t>C2016-26</t>
  </si>
  <si>
    <t>Residential House Finishing Works (11)</t>
  </si>
  <si>
    <t>C2016-27</t>
  </si>
  <si>
    <t>Apartment Building Foundations</t>
  </si>
  <si>
    <t>Care Center</t>
  </si>
  <si>
    <t>C2016-28</t>
  </si>
  <si>
    <t>Apartment Building Structural Work (1)</t>
  </si>
  <si>
    <t>C2016-29</t>
  </si>
  <si>
    <t>Apartment Building Structural Work (2)</t>
  </si>
  <si>
    <t>C2016-30</t>
  </si>
  <si>
    <t>Apartment Building Structural Work (3)</t>
  </si>
  <si>
    <t>C2016-31</t>
  </si>
  <si>
    <t>Apartment Building Finishing Works (1)</t>
  </si>
  <si>
    <t>C2016-32</t>
  </si>
  <si>
    <t>Apartment Building Finishing Works (2)</t>
  </si>
  <si>
    <t>C2016-33</t>
  </si>
  <si>
    <t>Apartment Building Finishing Works (3)</t>
  </si>
  <si>
    <t>C2016-34</t>
  </si>
  <si>
    <t>Apartment Building Finishing Works (4)</t>
  </si>
  <si>
    <t>C2016-35</t>
  </si>
  <si>
    <t>Sweetpack</t>
  </si>
  <si>
    <t>Mayté &amp; Thymo</t>
  </si>
  <si>
    <t>Construction (Industrial)</t>
  </si>
  <si>
    <t>C2016-36</t>
  </si>
  <si>
    <t>Residential reconstruction</t>
  </si>
  <si>
    <t>C2016-37</t>
  </si>
  <si>
    <t>Event planning</t>
  </si>
  <si>
    <t>Event management</t>
  </si>
  <si>
    <t>Irregular</t>
  </si>
  <si>
    <t>C2016-38</t>
  </si>
  <si>
    <t>Passive house construction</t>
  </si>
  <si>
    <t>Regular</t>
  </si>
  <si>
    <t>C2016-39</t>
  </si>
  <si>
    <t>Investment building</t>
  </si>
  <si>
    <t>C2016-40</t>
  </si>
  <si>
    <t>Artes Project (1)</t>
  </si>
  <si>
    <t>C2016-41</t>
  </si>
  <si>
    <t>Artes Project (2)</t>
  </si>
  <si>
    <t>C2016-42</t>
  </si>
  <si>
    <t>Shared bike app development</t>
  </si>
  <si>
    <t>Mobility</t>
  </si>
  <si>
    <t>C2016-43</t>
  </si>
  <si>
    <t>Mail delivery app</t>
  </si>
  <si>
    <t>C2017-01</t>
  </si>
  <si>
    <t>Apartment Construction</t>
  </si>
  <si>
    <t>C2017-02</t>
  </si>
  <si>
    <t>Charging block network</t>
  </si>
  <si>
    <t>C2017-03</t>
  </si>
  <si>
    <t>Hydrogen Island</t>
  </si>
  <si>
    <t>Construction (Civil)</t>
  </si>
  <si>
    <t>C2017-04</t>
  </si>
  <si>
    <t>Recy-call</t>
  </si>
  <si>
    <t>C2017-05</t>
  </si>
  <si>
    <t>JobFair Gent</t>
  </si>
  <si>
    <t>C2017-06</t>
  </si>
  <si>
    <t>Landing gear development</t>
  </si>
  <si>
    <t>C2018-01</t>
  </si>
  <si>
    <t>App development</t>
  </si>
  <si>
    <t>C2018-02</t>
  </si>
  <si>
    <t>eScooter</t>
  </si>
  <si>
    <t>C2018-03</t>
  </si>
  <si>
    <t>Castelein</t>
  </si>
  <si>
    <t>C2018-04</t>
  </si>
  <si>
    <t>Christmas market (1)</t>
  </si>
  <si>
    <t>C2018-05</t>
  </si>
  <si>
    <t>Music festival</t>
  </si>
  <si>
    <t>C2018-06</t>
  </si>
  <si>
    <t>Camera network</t>
  </si>
  <si>
    <t>C2018-07</t>
  </si>
  <si>
    <t>WKB development</t>
  </si>
  <si>
    <t>C2018-08</t>
  </si>
  <si>
    <t>Bikesharing platform</t>
  </si>
  <si>
    <t>C2018-09</t>
  </si>
  <si>
    <t>CarSharing platform</t>
  </si>
  <si>
    <t>C2018-10</t>
  </si>
  <si>
    <t>Fontein</t>
  </si>
  <si>
    <t>C2018-11</t>
  </si>
  <si>
    <t>Warehouse renovation</t>
  </si>
  <si>
    <t>C2018-12</t>
  </si>
  <si>
    <t>Cornflakes new taste</t>
  </si>
  <si>
    <t>C2018-13</t>
  </si>
  <si>
    <t>Christmas market (2)</t>
  </si>
  <si>
    <t>JA</t>
  </si>
  <si>
    <t>C2019-01</t>
  </si>
  <si>
    <t>Lepelstraat</t>
  </si>
  <si>
    <t>Jens Martens</t>
  </si>
  <si>
    <t>C2019-02</t>
  </si>
  <si>
    <t>C2019-03</t>
  </si>
  <si>
    <t>Emergency Department</t>
  </si>
  <si>
    <t>C2019-04</t>
  </si>
  <si>
    <t>Nuclear Healthcare</t>
  </si>
  <si>
    <t>C2019-05</t>
  </si>
  <si>
    <t>Fuel Tank Filter</t>
  </si>
  <si>
    <t>C2019-06</t>
  </si>
  <si>
    <t>Production Line Change</t>
  </si>
  <si>
    <t>C2019-07</t>
  </si>
  <si>
    <t>Gluing Machinge</t>
  </si>
  <si>
    <t>C2019-08</t>
  </si>
  <si>
    <t>Labeling Machine</t>
  </si>
  <si>
    <t>C2019-09</t>
  </si>
  <si>
    <t>Recreation building</t>
  </si>
  <si>
    <t>C2019-10</t>
  </si>
  <si>
    <t>Family Residence (3)</t>
  </si>
  <si>
    <t>C2019-11</t>
  </si>
  <si>
    <t>Tournament infrastructure</t>
  </si>
  <si>
    <t>C2019-12</t>
  </si>
  <si>
    <t>Residential apartment building</t>
  </si>
  <si>
    <t>C2019-13</t>
  </si>
  <si>
    <t>Weekend trip organisation</t>
  </si>
  <si>
    <t>C2019-14</t>
  </si>
  <si>
    <t>Weekend trip preparation</t>
  </si>
  <si>
    <t>C2019-15</t>
  </si>
  <si>
    <t>Electrical step sharing platform</t>
  </si>
  <si>
    <t>C2019-16</t>
  </si>
  <si>
    <t>Lock Ganzepoot</t>
  </si>
  <si>
    <t>C2019-17</t>
  </si>
  <si>
    <t>Wine production</t>
  </si>
  <si>
    <t>C2019-18</t>
  </si>
  <si>
    <t>Greenhouse</t>
  </si>
  <si>
    <t>C2019-19</t>
  </si>
  <si>
    <t>Traditional house</t>
  </si>
  <si>
    <t>C2019-20</t>
  </si>
  <si>
    <t>Paradice</t>
  </si>
  <si>
    <t>C2019-21</t>
  </si>
  <si>
    <t>Tanglewood 4</t>
  </si>
  <si>
    <t>C2019-22</t>
  </si>
  <si>
    <t>BAM deelproject 1</t>
  </si>
  <si>
    <t>ANTAL.ALS('[Analysis sheet (opgekuist 30_03).xlsx]baseline'!$N$141:$N$189;"&lt;="&amp;AK5)</t>
  </si>
  <si>
    <t>C2019-23</t>
  </si>
  <si>
    <t>BAM deelproject 2</t>
  </si>
  <si>
    <t>C2019-24</t>
  </si>
  <si>
    <t>BAM deelproject 3a</t>
  </si>
  <si>
    <t>C2019-25</t>
  </si>
  <si>
    <t>BAM deelproject 3b</t>
  </si>
  <si>
    <t>C2019-26</t>
  </si>
  <si>
    <t>BAM deelproject 4</t>
  </si>
  <si>
    <t>C2019-27</t>
  </si>
  <si>
    <t>BAM deelproject 6</t>
  </si>
  <si>
    <t>C2019-28</t>
  </si>
  <si>
    <t>BAM deelproject 7</t>
  </si>
  <si>
    <t>C2020-01</t>
  </si>
  <si>
    <t>Racing car upgrading</t>
  </si>
  <si>
    <t>Marina Aristotile, Claudio Galli &amp; others</t>
  </si>
  <si>
    <t>Car upgrade; Engineering project</t>
  </si>
  <si>
    <t>C2022-01</t>
  </si>
  <si>
    <t>Student kick-off Kramersplein</t>
  </si>
  <si>
    <t>Boris Borysiewicz, Ellen Van Moere, Joallen Ghysbrecht, Lucas Baeteman &amp; Mathias Brabants</t>
  </si>
  <si>
    <t>Festival; Event; SKO; kramersplein;</t>
  </si>
  <si>
    <t>C2022-02</t>
  </si>
  <si>
    <t>Student kick-off Sint-Pietersplein</t>
  </si>
  <si>
    <t>Festival; Event; SKO; Student kick-off;</t>
  </si>
  <si>
    <t>C2023-01</t>
  </si>
  <si>
    <t>House renovation</t>
  </si>
  <si>
    <t>Stef Pauwels &amp; Emile Van de Walle</t>
  </si>
  <si>
    <t>Renovation of a house</t>
  </si>
  <si>
    <t>C2023-02</t>
  </si>
  <si>
    <t>Security</t>
  </si>
  <si>
    <t>Security of a building</t>
  </si>
  <si>
    <t>C2023-03</t>
  </si>
  <si>
    <t>MetaBOF</t>
  </si>
  <si>
    <t>Sven Cousaert, Jeroen De Cocker &amp; others</t>
  </si>
  <si>
    <t>Data processing software</t>
  </si>
  <si>
    <t>C2023-04</t>
  </si>
  <si>
    <t>Six-story apartment building</t>
  </si>
  <si>
    <t>C2023-05</t>
  </si>
  <si>
    <t>IT data migration</t>
  </si>
  <si>
    <t>Data transfer; Information system</t>
  </si>
  <si>
    <t>C2023-06</t>
  </si>
  <si>
    <t>Steel industry</t>
  </si>
  <si>
    <t>Cleaning boiler; Industry project</t>
  </si>
  <si>
    <t>C2023-07</t>
  </si>
  <si>
    <t>Building Nevele</t>
  </si>
  <si>
    <t>Building</t>
  </si>
  <si>
    <t>€743 676</t>
  </si>
  <si>
    <t>C2023-08</t>
  </si>
  <si>
    <t>Family Home</t>
  </si>
  <si>
    <t>Building; family home</t>
  </si>
  <si>
    <t>€438 622</t>
  </si>
  <si>
    <t>€ 477 438</t>
  </si>
  <si>
    <t>C2023-09</t>
  </si>
  <si>
    <t>Wine Storage Expansion</t>
  </si>
  <si>
    <t>Building; wine storage</t>
  </si>
  <si>
    <t>€ 458 688,44</t>
  </si>
  <si>
    <t>€ 464 186,97</t>
  </si>
  <si>
    <t>C2023-10</t>
  </si>
  <si>
    <t>UK Roap map</t>
  </si>
  <si>
    <t>Matthias Danneel</t>
  </si>
  <si>
    <t>Roap map</t>
  </si>
  <si>
    <t>C2023-11</t>
  </si>
  <si>
    <t>Rail-net communication point 1</t>
  </si>
  <si>
    <t>Rail-net; Train; Communication;</t>
  </si>
  <si>
    <t>C2023-12</t>
  </si>
  <si>
    <t>Railroad construction</t>
  </si>
  <si>
    <t>Railroad; Train; hardware; software;</t>
  </si>
  <si>
    <t>C2023-13</t>
  </si>
  <si>
    <t>Rail-net communication point 2</t>
  </si>
  <si>
    <t>Stef Pauwels &amp;Emile Van de Walle</t>
  </si>
  <si>
    <t>C2023-14</t>
  </si>
  <si>
    <t>Building a sustainable future</t>
  </si>
  <si>
    <t>Leonie Malfait, Jolien Plouy, Sarah Vanwildemeersch, Florence Seynaeve &amp; Emma Verplancke</t>
  </si>
  <si>
    <t xml:space="preserve">Home; Sustainable; </t>
  </si>
  <si>
    <t>C2024-01</t>
  </si>
  <si>
    <t>Signalisation work Peru</t>
  </si>
  <si>
    <t>Eder Vilca</t>
  </si>
  <si>
    <t>Signalisation, road, safety</t>
  </si>
  <si>
    <t>201.312,14 €</t>
  </si>
  <si>
    <t>Early</t>
  </si>
  <si>
    <t>Under budget</t>
  </si>
  <si>
    <t>36,2 </t>
  </si>
  <si>
    <t>C2024-02</t>
  </si>
  <si>
    <t>Gas Pipeline</t>
  </si>
  <si>
    <t>Rojin &amp; Forough</t>
  </si>
  <si>
    <t>Infrastructure</t>
  </si>
  <si>
    <t>C2024-03</t>
  </si>
  <si>
    <t>Learning management system implementation</t>
  </si>
  <si>
    <t>Forough &amp; Rojin</t>
  </si>
  <si>
    <t>C2024-04</t>
  </si>
  <si>
    <t>Late</t>
  </si>
  <si>
    <t>Over budget</t>
  </si>
  <si>
    <t>C2024-05</t>
  </si>
  <si>
    <t>Product marketing</t>
  </si>
  <si>
    <t>SUMMARY STATISTICS</t>
  </si>
  <si>
    <t>nrAct</t>
  </si>
  <si>
    <t>PD</t>
  </si>
  <si>
    <t>nrProjects</t>
  </si>
  <si>
    <t>Construction works related to infrastructure (e.g. bridges)</t>
  </si>
  <si>
    <t>Average</t>
  </si>
  <si>
    <t>Construction (commercial)</t>
  </si>
  <si>
    <t>Construction projects for the private sector (e.g. offices, stores)</t>
  </si>
  <si>
    <t>StDev</t>
  </si>
  <si>
    <t>Construction (residential)</t>
  </si>
  <si>
    <t>Construction projects for housing (e.g. apartments)</t>
  </si>
  <si>
    <t>Minimum</t>
  </si>
  <si>
    <t>Construction (institutional)</t>
  </si>
  <si>
    <t>Construction projects related to healthcare, education, recreation or public works</t>
  </si>
  <si>
    <t>Maximum</t>
  </si>
  <si>
    <t>Construction of specialised facilities (e.g. factories, warehouses)</t>
  </si>
  <si>
    <t>CountEmpty</t>
  </si>
  <si>
    <t>Design and construction of engines, machinery or processes</t>
  </si>
  <si>
    <t>nrPos</t>
  </si>
  <si>
    <t>Development of vehicle sharing platforms</t>
  </si>
  <si>
    <t>nrNeq</t>
  </si>
  <si>
    <t>Creation and development of events</t>
  </si>
  <si>
    <t>nrZero</t>
  </si>
  <si>
    <t>Development of software</t>
  </si>
  <si>
    <t>Average Lateness or Over Budget</t>
  </si>
  <si>
    <t>Program development for educational purposes</t>
  </si>
  <si>
    <t>Average Earliness or Under Budget</t>
  </si>
  <si>
    <t># projects</t>
  </si>
  <si>
    <t># act (min)</t>
  </si>
  <si>
    <t># act (max)</t>
  </si>
  <si>
    <t># Res (min)</t>
  </si>
  <si>
    <t># Res (max)</t>
  </si>
  <si>
    <t>Construction</t>
  </si>
  <si>
    <t>December 2024</t>
  </si>
  <si>
    <t>tom.servranckx@ugent.be</t>
  </si>
  <si>
    <t>The original paper describes 52 projects. The database currently consists of 203 projects for which an update is given in my book "The illusion of control".</t>
  </si>
  <si>
    <t>Books with summary of the empirical data</t>
  </si>
  <si>
    <t>Vanhoucke, M., 2023, "The illusion of control: Project data, computer algorithms and human intuition for project management and control", Book published by Springer.</t>
  </si>
  <si>
    <t>Vanhoucke, M., 2024, "A quest for projects with scarce resources: Seeking schedule intelligence through project data discovery", Book published by Springer.</t>
  </si>
  <si>
    <t>Vanhoucke (2023)</t>
  </si>
  <si>
    <t>Vanhoucke (2024)</t>
  </si>
  <si>
    <t>New product 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</si>
</sst>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quot;€&quot;"/>
    <numFmt numFmtId="165" formatCode="#,##0\ &quot;€&quot;;[Red]#,##0\ &quot;€&quot;"/>
    <numFmt numFmtId="166" formatCode="#,##0\ &quot;€&quot;"/>
    <numFmt numFmtId="169" formatCode="_-* #,##0.00\ _€_-;\-* #,##0.00\ _€_-;_-* &quot;-&quot;??\ _€_-;_-@_-"/>
    <numFmt numFmtId="170" formatCode="0.0%"/>
    <numFmt numFmtId="171" formatCode="_ [$€-2]\ * #,##0.00_ ;_ [$€-2]\ * \-#,##0.00_ ;_ [$€-2]\ * &quot;-&quot;??_ ;_ @_ "/>
    <numFmt numFmtId="173" formatCode="0.0"/>
  </numFmts>
  <fonts count="34" x14ac:knownFonts="1">
    <font>
      <sz val="12"/>
      <color theme="1"/>
      <name val="Calibri"/>
      <charset val="134"/>
      <scheme val="minor"/>
    </font>
    <font>
      <sz val="12"/>
      <color theme="1"/>
      <name val="Calibri"/>
      <family val="2"/>
      <scheme val="minor"/>
    </font>
    <font>
      <sz val="12"/>
      <color theme="1"/>
      <name val="Calibri"/>
      <charset val="134"/>
    </font>
    <font>
      <sz val="12"/>
      <color theme="1"/>
      <name val="Calibri"/>
      <charset val="134"/>
      <scheme val="minor"/>
    </font>
    <font>
      <sz val="12"/>
      <name val="Calibri"/>
      <charset val="134"/>
      <scheme val="minor"/>
    </font>
    <font>
      <sz val="12"/>
      <color rgb="FF000000"/>
      <name val="Calibri"/>
      <charset val="134"/>
      <scheme val="minor"/>
    </font>
    <font>
      <sz val="12"/>
      <color rgb="FF00FF00"/>
      <name val="Calibri"/>
      <charset val="134"/>
      <scheme val="minor"/>
    </font>
    <font>
      <sz val="12"/>
      <color rgb="FFFFFF00"/>
      <name val="Calibri"/>
      <charset val="134"/>
      <scheme val="minor"/>
    </font>
    <font>
      <sz val="12"/>
      <color rgb="FFFF8000"/>
      <name val="Calibri"/>
      <charset val="134"/>
      <scheme val="minor"/>
    </font>
    <font>
      <sz val="12"/>
      <color theme="0" tint="-0.249977111117893"/>
      <name val="Calibri"/>
      <charset val="134"/>
      <scheme val="minor"/>
    </font>
    <font>
      <sz val="12"/>
      <color rgb="FFBFBFBF"/>
      <name val="Calibri"/>
      <charset val="134"/>
      <scheme val="minor"/>
    </font>
    <font>
      <sz val="12"/>
      <color rgb="FFFF0000"/>
      <name val="Calibri"/>
      <charset val="134"/>
      <scheme val="minor"/>
    </font>
    <font>
      <sz val="11"/>
      <name val="Calibri"/>
      <charset val="134"/>
      <scheme val="minor"/>
    </font>
    <font>
      <sz val="11"/>
      <color rgb="FF006100"/>
      <name val="Calibri"/>
      <charset val="134"/>
      <scheme val="minor"/>
    </font>
    <font>
      <sz val="11"/>
      <color rgb="FF9C0006"/>
      <name val="Calibri"/>
      <charset val="134"/>
      <scheme val="minor"/>
    </font>
    <font>
      <sz val="11"/>
      <color theme="1"/>
      <name val="Calibri"/>
      <charset val="134"/>
      <scheme val="minor"/>
    </font>
    <font>
      <sz val="11"/>
      <color rgb="FFFF0000"/>
      <name val="Calibri"/>
      <charset val="134"/>
      <scheme val="minor"/>
    </font>
    <font>
      <sz val="12"/>
      <color rgb="FF000000"/>
      <name val="Calibri"/>
      <charset val="134"/>
    </font>
    <font>
      <sz val="11"/>
      <color rgb="FF000000"/>
      <name val="Calibri"/>
      <charset val="134"/>
    </font>
    <font>
      <sz val="12"/>
      <name val="Calibri"/>
      <charset val="134"/>
    </font>
    <font>
      <b/>
      <sz val="12"/>
      <name val="Calibri"/>
      <charset val="134"/>
      <scheme val="minor"/>
    </font>
    <font>
      <sz val="12"/>
      <color rgb="FF00FF00"/>
      <name val="Calibri"/>
      <charset val="134"/>
    </font>
    <font>
      <b/>
      <sz val="12"/>
      <color theme="1"/>
      <name val="Calibri"/>
      <charset val="134"/>
      <scheme val="minor"/>
    </font>
    <font>
      <sz val="12"/>
      <color theme="4" tint="-0.249977111117893"/>
      <name val="Calibri"/>
      <charset val="134"/>
      <scheme val="minor"/>
    </font>
    <font>
      <b/>
      <sz val="24"/>
      <color theme="1"/>
      <name val="Calibri"/>
      <charset val="134"/>
      <scheme val="minor"/>
    </font>
    <font>
      <u/>
      <sz val="12"/>
      <color theme="10"/>
      <name val="Calibri"/>
      <charset val="134"/>
      <scheme val="minor"/>
    </font>
    <font>
      <i/>
      <sz val="12"/>
      <color theme="0" tint="-0.499984740745262"/>
      <name val="Calibri"/>
      <charset val="134"/>
      <scheme val="minor"/>
    </font>
    <font>
      <i/>
      <sz val="12"/>
      <color theme="4" tint="-0.249977111117893"/>
      <name val="Calibri"/>
      <charset val="134"/>
      <scheme val="minor"/>
    </font>
    <font>
      <sz val="12"/>
      <color theme="4" tint="-0.249977111117893"/>
      <name val="Calibri"/>
      <charset val="134"/>
    </font>
    <font>
      <i/>
      <sz val="12"/>
      <color theme="4" tint="-0.249977111117893"/>
      <name val="Calibri"/>
      <charset val="134"/>
    </font>
    <font>
      <i/>
      <sz val="12"/>
      <color theme="1"/>
      <name val="Calibri"/>
      <charset val="134"/>
    </font>
    <font>
      <sz val="9"/>
      <name val="Calibri"/>
      <charset val="134"/>
    </font>
    <font>
      <sz val="9"/>
      <color rgb="FF000000"/>
      <name val="Calibri"/>
      <charset val="134"/>
    </font>
    <font>
      <sz val="12"/>
      <name val="Calibri"/>
      <family val="2"/>
      <scheme val="minor"/>
    </font>
  </fonts>
  <fills count="22">
    <fill>
      <patternFill patternType="none"/>
    </fill>
    <fill>
      <patternFill patternType="gray125"/>
    </fill>
    <fill>
      <patternFill patternType="solid">
        <fgColor theme="9" tint="0.59999389629810485"/>
        <bgColor indexed="64"/>
      </patternFill>
    </fill>
    <fill>
      <patternFill patternType="solid">
        <fgColor theme="8" tint="0.79992065187536243"/>
        <bgColor indexed="64"/>
      </patternFill>
    </fill>
    <fill>
      <patternFill patternType="solid">
        <fgColor theme="0" tint="-0.14993743705557422"/>
        <bgColor indexed="64"/>
      </patternFill>
    </fill>
    <fill>
      <patternFill patternType="solid">
        <fgColor theme="6" tint="0.79992065187536243"/>
        <bgColor indexed="64"/>
      </patternFill>
    </fill>
    <fill>
      <patternFill patternType="solid">
        <fgColor rgb="FF00FF00"/>
        <bgColor indexed="64"/>
      </patternFill>
    </fill>
    <fill>
      <patternFill patternType="solid">
        <fgColor rgb="FFFFFF00"/>
        <bgColor indexed="64"/>
      </patternFill>
    </fill>
    <fill>
      <patternFill patternType="solid">
        <fgColor rgb="FFFF8000"/>
        <bgColor indexed="64"/>
      </patternFill>
    </fill>
    <fill>
      <patternFill patternType="solid">
        <fgColor theme="8" tint="0.59999389629810485"/>
        <bgColor indexed="64"/>
      </patternFill>
    </fill>
    <fill>
      <patternFill patternType="solid">
        <fgColor rgb="FF00FF00"/>
        <bgColor rgb="FF000000"/>
      </patternFill>
    </fill>
    <fill>
      <patternFill patternType="solid">
        <fgColor theme="5" tint="0.79992065187536243"/>
        <bgColor indexed="64"/>
      </patternFill>
    </fill>
    <fill>
      <patternFill patternType="solid">
        <fgColor theme="7" tint="0.79992065187536243"/>
        <bgColor indexed="64"/>
      </patternFill>
    </fill>
    <fill>
      <patternFill patternType="solid">
        <fgColor rgb="FFFF8001"/>
        <bgColor indexed="64"/>
      </patternFill>
    </fill>
    <fill>
      <patternFill patternType="solid">
        <fgColor rgb="FFC6EFCE"/>
        <bgColor indexed="64"/>
      </patternFill>
    </fill>
    <fill>
      <patternFill patternType="solid">
        <fgColor rgb="FFFFC7CE"/>
        <bgColor indexed="64"/>
      </patternFill>
    </fill>
    <fill>
      <patternFill patternType="solid">
        <fgColor rgb="FFD9EAF7"/>
        <bgColor indexed="64"/>
      </patternFill>
    </fill>
    <fill>
      <patternFill patternType="solid">
        <fgColor rgb="FFB7DEE8"/>
        <bgColor rgb="FF000000"/>
      </patternFill>
    </fill>
    <fill>
      <patternFill patternType="solid">
        <fgColor theme="0" tint="-0.249977111117893"/>
        <bgColor indexed="64"/>
      </patternFill>
    </fill>
    <fill>
      <patternFill patternType="solid">
        <fgColor theme="0"/>
        <bgColor indexed="64"/>
      </patternFill>
    </fill>
    <fill>
      <patternFill patternType="solid">
        <fgColor theme="9" tint="0.79992065187536243"/>
        <bgColor indexed="64"/>
      </patternFill>
    </fill>
    <fill>
      <patternFill patternType="solid">
        <fgColor rgb="FFFFFFFF"/>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
    <xf numFmtId="0" fontId="0" fillId="0" borderId="0"/>
    <xf numFmtId="169" fontId="3" fillId="0" borderId="0" applyFont="0" applyFill="0" applyBorder="0" applyAlignment="0" applyProtection="0"/>
    <xf numFmtId="0" fontId="3" fillId="0" borderId="0"/>
    <xf numFmtId="0" fontId="14" fillId="15" borderId="0" applyNumberFormat="0" applyBorder="0" applyAlignment="0" applyProtection="0"/>
    <xf numFmtId="0" fontId="13" fillId="14" borderId="0" applyNumberFormat="0" applyBorder="0" applyAlignment="0" applyProtection="0"/>
    <xf numFmtId="0" fontId="25" fillId="0" borderId="0" applyNumberFormat="0" applyFill="0" applyBorder="0" applyAlignment="0" applyProtection="0"/>
    <xf numFmtId="169" fontId="3" fillId="0" borderId="0" applyFont="0" applyFill="0" applyBorder="0" applyAlignment="0" applyProtection="0"/>
    <xf numFmtId="9" fontId="3" fillId="0" borderId="0" applyFont="0" applyFill="0" applyBorder="0" applyAlignment="0" applyProtection="0"/>
  </cellStyleXfs>
  <cellXfs count="155">
    <xf numFmtId="0" fontId="0" fillId="0" borderId="0" xfId="0"/>
    <xf numFmtId="0" fontId="0" fillId="0" borderId="0" xfId="0" applyAlignment="1">
      <alignment horizontal="center" vertical="center"/>
    </xf>
    <xf numFmtId="0" fontId="2" fillId="0" borderId="0" xfId="0" applyFont="1"/>
    <xf numFmtId="0" fontId="3" fillId="0" borderId="0" xfId="0" applyFont="1" applyFill="1" applyAlignment="1"/>
    <xf numFmtId="0" fontId="0" fillId="2" borderId="0" xfId="0" applyFill="1"/>
    <xf numFmtId="0" fontId="0" fillId="4" borderId="0" xfId="0" applyFill="1"/>
    <xf numFmtId="0" fontId="4" fillId="0" borderId="0" xfId="0" applyFont="1"/>
    <xf numFmtId="0" fontId="5" fillId="0" borderId="0" xfId="0" applyFont="1"/>
    <xf numFmtId="0" fontId="0" fillId="4" borderId="0" xfId="0" applyFill="1" applyAlignment="1">
      <alignment horizontal="center"/>
    </xf>
    <xf numFmtId="0" fontId="0" fillId="6" borderId="1" xfId="0" applyFill="1" applyBorder="1" applyAlignment="1">
      <alignment horizontal="center"/>
    </xf>
    <xf numFmtId="0" fontId="0" fillId="7" borderId="1" xfId="0" applyFill="1" applyBorder="1" applyAlignment="1">
      <alignment horizontal="center"/>
    </xf>
    <xf numFmtId="0" fontId="0" fillId="8" borderId="1" xfId="0" applyFill="1" applyBorder="1" applyAlignment="1">
      <alignment horizontal="center"/>
    </xf>
    <xf numFmtId="0" fontId="6" fillId="6" borderId="1" xfId="0" applyFont="1" applyFill="1" applyBorder="1" applyAlignment="1">
      <alignment horizontal="center"/>
    </xf>
    <xf numFmtId="0" fontId="0" fillId="0" borderId="1" xfId="0" applyBorder="1" applyAlignment="1">
      <alignment horizontal="center"/>
    </xf>
    <xf numFmtId="0" fontId="7" fillId="7" borderId="1" xfId="0" applyFont="1" applyFill="1" applyBorder="1" applyAlignment="1">
      <alignment horizontal="center"/>
    </xf>
    <xf numFmtId="0" fontId="8" fillId="8" borderId="1" xfId="0" applyFont="1" applyFill="1" applyBorder="1" applyAlignment="1">
      <alignment horizontal="center"/>
    </xf>
    <xf numFmtId="0" fontId="6" fillId="10" borderId="1" xfId="0" applyFont="1" applyFill="1" applyBorder="1" applyAlignment="1">
      <alignment horizontal="center"/>
    </xf>
    <xf numFmtId="165" fontId="0" fillId="0" borderId="0" xfId="0" applyNumberFormat="1"/>
    <xf numFmtId="0" fontId="0" fillId="0" borderId="0" xfId="0" applyAlignment="1">
      <alignment horizontal="center"/>
    </xf>
    <xf numFmtId="0" fontId="5" fillId="0" borderId="0" xfId="0" applyFont="1" applyAlignment="1">
      <alignment horizontal="center"/>
    </xf>
    <xf numFmtId="165" fontId="4" fillId="0" borderId="0" xfId="0" applyNumberFormat="1" applyFont="1"/>
    <xf numFmtId="165" fontId="5" fillId="0" borderId="0" xfId="0" applyNumberFormat="1" applyFont="1"/>
    <xf numFmtId="0" fontId="4" fillId="0" borderId="0" xfId="0" applyFont="1" applyAlignment="1">
      <alignment horizontal="center"/>
    </xf>
    <xf numFmtId="0" fontId="3" fillId="4" borderId="0" xfId="2" applyFill="1" applyAlignment="1">
      <alignment horizontal="center"/>
    </xf>
    <xf numFmtId="170" fontId="0" fillId="0" borderId="0" xfId="7" applyNumberFormat="1" applyFont="1" applyFill="1" applyAlignment="1">
      <alignment horizontal="center"/>
    </xf>
    <xf numFmtId="9" fontId="0" fillId="0" borderId="0" xfId="0" applyNumberFormat="1" applyAlignment="1">
      <alignment horizontal="center"/>
    </xf>
    <xf numFmtId="170" fontId="0" fillId="0" borderId="0" xfId="7" applyNumberFormat="1" applyFont="1" applyAlignment="1">
      <alignment horizontal="center"/>
    </xf>
    <xf numFmtId="9" fontId="5" fillId="0" borderId="0" xfId="0" applyNumberFormat="1" applyFont="1" applyAlignment="1">
      <alignment horizontal="center"/>
    </xf>
    <xf numFmtId="9" fontId="4" fillId="0" borderId="0" xfId="0" applyNumberFormat="1" applyFont="1" applyAlignment="1">
      <alignment horizontal="center"/>
    </xf>
    <xf numFmtId="9" fontId="0" fillId="0" borderId="0" xfId="7" applyFont="1" applyAlignment="1">
      <alignment horizontal="center"/>
    </xf>
    <xf numFmtId="0" fontId="0" fillId="5" borderId="0" xfId="0" applyFill="1" applyAlignment="1">
      <alignment horizontal="center"/>
    </xf>
    <xf numFmtId="0" fontId="0" fillId="11" borderId="0" xfId="0" applyFill="1" applyAlignment="1">
      <alignment horizontal="center"/>
    </xf>
    <xf numFmtId="0" fontId="0" fillId="12" borderId="0" xfId="0" applyFill="1" applyAlignment="1">
      <alignment horizontal="center"/>
    </xf>
    <xf numFmtId="173" fontId="0" fillId="0" borderId="0" xfId="0" applyNumberFormat="1" applyAlignment="1">
      <alignment horizontal="right"/>
    </xf>
    <xf numFmtId="173" fontId="4" fillId="0" borderId="0" xfId="0" applyNumberFormat="1" applyFont="1" applyAlignment="1">
      <alignment horizontal="right"/>
    </xf>
    <xf numFmtId="166" fontId="0" fillId="0" borderId="0" xfId="6" applyNumberFormat="1" applyFont="1" applyAlignment="1">
      <alignment horizontal="right"/>
    </xf>
    <xf numFmtId="166" fontId="4" fillId="0" borderId="0" xfId="6" applyNumberFormat="1" applyFont="1" applyAlignment="1">
      <alignment horizontal="right"/>
    </xf>
    <xf numFmtId="166" fontId="0" fillId="0" borderId="0" xfId="0" applyNumberFormat="1"/>
    <xf numFmtId="2" fontId="0" fillId="0" borderId="0" xfId="0" applyNumberFormat="1" applyAlignment="1">
      <alignment horizontal="right"/>
    </xf>
    <xf numFmtId="2" fontId="4" fillId="0" borderId="0" xfId="0" applyNumberFormat="1" applyFont="1" applyAlignment="1">
      <alignment horizontal="right"/>
    </xf>
    <xf numFmtId="2" fontId="0" fillId="0" borderId="0" xfId="0" applyNumberFormat="1"/>
    <xf numFmtId="0" fontId="0" fillId="12" borderId="0" xfId="0" applyFill="1" applyAlignment="1">
      <alignment horizontal="center" wrapText="1"/>
    </xf>
    <xf numFmtId="0" fontId="0" fillId="11" borderId="0" xfId="0" applyFill="1" applyAlignment="1">
      <alignment horizontal="center" wrapText="1"/>
    </xf>
    <xf numFmtId="0" fontId="9" fillId="0" borderId="0" xfId="0" applyFont="1" applyAlignment="1">
      <alignment horizontal="right"/>
    </xf>
    <xf numFmtId="0" fontId="10" fillId="0" borderId="0" xfId="0" applyFont="1" applyAlignment="1">
      <alignment horizontal="right"/>
    </xf>
    <xf numFmtId="0" fontId="0" fillId="0" borderId="0" xfId="0" applyAlignment="1">
      <alignment horizontal="right"/>
    </xf>
    <xf numFmtId="165" fontId="0" fillId="0" borderId="0" xfId="0" applyNumberFormat="1" applyAlignment="1">
      <alignment horizontal="right"/>
    </xf>
    <xf numFmtId="1" fontId="0" fillId="0" borderId="0" xfId="0" applyNumberFormat="1" applyAlignment="1">
      <alignment horizontal="right"/>
    </xf>
    <xf numFmtId="0" fontId="5" fillId="0" borderId="0" xfId="0" applyFont="1" applyAlignment="1">
      <alignment horizontal="right"/>
    </xf>
    <xf numFmtId="0" fontId="4" fillId="0" borderId="0" xfId="0" applyFont="1" applyAlignment="1">
      <alignment horizontal="right"/>
    </xf>
    <xf numFmtId="165" fontId="4" fillId="0" borderId="0" xfId="0" applyNumberFormat="1" applyFont="1" applyAlignment="1">
      <alignment horizontal="right"/>
    </xf>
    <xf numFmtId="9" fontId="11" fillId="0" borderId="0" xfId="7" applyFont="1" applyAlignment="1">
      <alignment horizontal="center"/>
    </xf>
    <xf numFmtId="1" fontId="4" fillId="0" borderId="0" xfId="0" applyNumberFormat="1" applyFont="1" applyAlignment="1">
      <alignment horizontal="right"/>
    </xf>
    <xf numFmtId="0" fontId="4" fillId="0" borderId="0" xfId="0" applyFont="1" applyAlignment="1">
      <alignment horizontal="left"/>
    </xf>
    <xf numFmtId="0" fontId="0" fillId="0" borderId="0" xfId="0" applyAlignment="1">
      <alignment horizontal="left"/>
    </xf>
    <xf numFmtId="0" fontId="4" fillId="0" borderId="0" xfId="0" applyFont="1" applyAlignment="1">
      <alignment horizontal="left" vertical="center"/>
    </xf>
    <xf numFmtId="0" fontId="12" fillId="0" borderId="0" xfId="0" applyFont="1" applyAlignment="1">
      <alignment horizontal="left"/>
    </xf>
    <xf numFmtId="0" fontId="8" fillId="8" borderId="1" xfId="0" applyFont="1" applyFill="1" applyBorder="1" applyAlignment="1">
      <alignment horizontal="left"/>
    </xf>
    <xf numFmtId="0" fontId="0" fillId="7" borderId="1" xfId="0" applyFill="1" applyBorder="1" applyAlignment="1">
      <alignment horizontal="left"/>
    </xf>
    <xf numFmtId="0" fontId="6" fillId="6" borderId="1" xfId="0" applyFont="1" applyFill="1" applyBorder="1" applyAlignment="1">
      <alignment horizontal="left"/>
    </xf>
    <xf numFmtId="0" fontId="0" fillId="13" borderId="1" xfId="0" applyFill="1" applyBorder="1" applyAlignment="1">
      <alignment horizontal="center"/>
    </xf>
    <xf numFmtId="0" fontId="8" fillId="7" borderId="1" xfId="0" applyFont="1" applyFill="1" applyBorder="1" applyAlignment="1">
      <alignment horizontal="center"/>
    </xf>
    <xf numFmtId="0" fontId="6" fillId="8" borderId="1" xfId="0" applyFont="1" applyFill="1" applyBorder="1" applyAlignment="1">
      <alignment horizontal="center"/>
    </xf>
    <xf numFmtId="171" fontId="0" fillId="0" borderId="0" xfId="0" applyNumberFormat="1" applyAlignment="1">
      <alignment horizontal="center"/>
    </xf>
    <xf numFmtId="171" fontId="0" fillId="0" borderId="0" xfId="0" applyNumberFormat="1" applyAlignment="1">
      <alignment horizontal="center" vertical="center"/>
    </xf>
    <xf numFmtId="0" fontId="2" fillId="0" borderId="0" xfId="0" applyFont="1" applyAlignment="1">
      <alignment horizontal="center"/>
    </xf>
    <xf numFmtId="10" fontId="0" fillId="0" borderId="0" xfId="0" applyNumberFormat="1" applyAlignment="1">
      <alignment horizontal="center"/>
    </xf>
    <xf numFmtId="170" fontId="13" fillId="14" borderId="0" xfId="4" applyNumberFormat="1" applyAlignment="1">
      <alignment horizontal="center"/>
    </xf>
    <xf numFmtId="170" fontId="14" fillId="15" borderId="0" xfId="3" applyNumberFormat="1" applyAlignment="1">
      <alignment horizontal="center"/>
    </xf>
    <xf numFmtId="10" fontId="0" fillId="0" borderId="0" xfId="0" applyNumberFormat="1" applyAlignment="1">
      <alignment horizontal="center" vertical="center"/>
    </xf>
    <xf numFmtId="170" fontId="15" fillId="0" borderId="0" xfId="3" applyNumberFormat="1" applyFont="1" applyFill="1" applyAlignment="1">
      <alignment horizontal="center"/>
    </xf>
    <xf numFmtId="164" fontId="15" fillId="16" borderId="0" xfId="0" applyNumberFormat="1" applyFont="1" applyFill="1" applyAlignment="1">
      <alignment wrapText="1"/>
    </xf>
    <xf numFmtId="170" fontId="0" fillId="0" borderId="0" xfId="7" applyNumberFormat="1" applyFont="1" applyFill="1" applyBorder="1" applyAlignment="1">
      <alignment horizontal="center"/>
    </xf>
    <xf numFmtId="10" fontId="16" fillId="0" borderId="0" xfId="0" applyNumberFormat="1" applyFont="1" applyAlignment="1">
      <alignment horizontal="center"/>
    </xf>
    <xf numFmtId="173" fontId="0" fillId="0" borderId="0" xfId="0" applyNumberFormat="1" applyAlignment="1">
      <alignment horizontal="center"/>
    </xf>
    <xf numFmtId="173" fontId="0" fillId="0" borderId="0" xfId="0" applyNumberFormat="1" applyAlignment="1">
      <alignment horizontal="center" vertical="center"/>
    </xf>
    <xf numFmtId="2" fontId="0" fillId="0" borderId="0" xfId="0" applyNumberFormat="1" applyAlignment="1">
      <alignment horizontal="center"/>
    </xf>
    <xf numFmtId="173" fontId="17" fillId="0" borderId="0" xfId="0" applyNumberFormat="1" applyFont="1" applyAlignment="1">
      <alignment horizontal="center" vertical="center"/>
    </xf>
    <xf numFmtId="166" fontId="12" fillId="0" borderId="0" xfId="1" applyNumberFormat="1" applyFont="1" applyAlignment="1">
      <alignment horizontal="right"/>
    </xf>
    <xf numFmtId="171" fontId="18" fillId="0" borderId="0" xfId="0" applyNumberFormat="1" applyFont="1" applyAlignment="1">
      <alignment horizontal="center"/>
    </xf>
    <xf numFmtId="0" fontId="17" fillId="0" borderId="0" xfId="0" applyFont="1" applyAlignment="1">
      <alignment horizontal="center" vertical="center"/>
    </xf>
    <xf numFmtId="2" fontId="0" fillId="0" borderId="0" xfId="0" applyNumberFormat="1" applyAlignment="1">
      <alignment horizontal="center" vertical="center"/>
    </xf>
    <xf numFmtId="2" fontId="18" fillId="0" borderId="0" xfId="0" applyNumberFormat="1" applyFont="1" applyAlignment="1">
      <alignment horizontal="center" vertical="center"/>
    </xf>
    <xf numFmtId="173" fontId="5" fillId="0" borderId="0" xfId="0" applyNumberFormat="1" applyFont="1" applyAlignment="1">
      <alignment horizontal="center"/>
    </xf>
    <xf numFmtId="0" fontId="19" fillId="0" borderId="0" xfId="0" applyFont="1"/>
    <xf numFmtId="0" fontId="17" fillId="0" borderId="0" xfId="0" applyFont="1"/>
    <xf numFmtId="0" fontId="4" fillId="0" borderId="0" xfId="0" applyFont="1" applyFill="1" applyAlignment="1"/>
    <xf numFmtId="0" fontId="20" fillId="0" borderId="0" xfId="0" applyFont="1" applyAlignment="1">
      <alignment horizontal="left"/>
    </xf>
    <xf numFmtId="0" fontId="0" fillId="5" borderId="0" xfId="0" applyFill="1"/>
    <xf numFmtId="0" fontId="2" fillId="6" borderId="1" xfId="0" applyFont="1" applyFill="1" applyBorder="1" applyAlignment="1">
      <alignment horizontal="center"/>
    </xf>
    <xf numFmtId="0" fontId="2" fillId="7" borderId="1" xfId="0" applyFont="1" applyFill="1" applyBorder="1" applyAlignment="1">
      <alignment horizontal="center"/>
    </xf>
    <xf numFmtId="0" fontId="2" fillId="8" borderId="1" xfId="0" applyFont="1" applyFill="1" applyBorder="1" applyAlignment="1">
      <alignment horizontal="center"/>
    </xf>
    <xf numFmtId="0" fontId="0" fillId="6" borderId="2" xfId="0" applyFill="1" applyBorder="1" applyAlignment="1">
      <alignment horizontal="center"/>
    </xf>
    <xf numFmtId="0" fontId="3" fillId="7" borderId="2" xfId="0" applyFont="1" applyFill="1" applyBorder="1" applyAlignment="1">
      <alignment horizontal="center"/>
    </xf>
    <xf numFmtId="0" fontId="3" fillId="0" borderId="2" xfId="0" applyFont="1" applyFill="1" applyBorder="1" applyAlignment="1">
      <alignment horizontal="center"/>
    </xf>
    <xf numFmtId="0" fontId="3" fillId="6" borderId="2" xfId="0" applyFont="1" applyFill="1" applyBorder="1" applyAlignment="1">
      <alignment horizontal="center"/>
    </xf>
    <xf numFmtId="0" fontId="0" fillId="9" borderId="0" xfId="0" applyFill="1"/>
    <xf numFmtId="0" fontId="5" fillId="17" borderId="0" xfId="0" applyFont="1" applyFill="1"/>
    <xf numFmtId="0" fontId="21" fillId="6" borderId="1" xfId="0" applyFont="1" applyFill="1" applyBorder="1" applyAlignment="1">
      <alignment horizontal="center"/>
    </xf>
    <xf numFmtId="0" fontId="6" fillId="7" borderId="1" xfId="0" applyFont="1" applyFill="1" applyBorder="1" applyAlignment="1">
      <alignment horizontal="center"/>
    </xf>
    <xf numFmtId="0" fontId="6" fillId="6" borderId="2" xfId="0" applyFont="1" applyFill="1" applyBorder="1" applyAlignment="1">
      <alignment horizontal="center"/>
    </xf>
    <xf numFmtId="0" fontId="6" fillId="8" borderId="2" xfId="0" applyFont="1" applyFill="1" applyBorder="1" applyAlignment="1">
      <alignment horizontal="center"/>
    </xf>
    <xf numFmtId="0" fontId="22" fillId="5" borderId="0" xfId="0" applyFont="1" applyFill="1" applyAlignment="1">
      <alignment horizontal="right"/>
    </xf>
    <xf numFmtId="1" fontId="0" fillId="5" borderId="0" xfId="0" applyNumberFormat="1" applyFill="1" applyAlignment="1">
      <alignment horizontal="center"/>
    </xf>
    <xf numFmtId="173" fontId="0" fillId="5" borderId="0" xfId="0" applyNumberFormat="1" applyFill="1" applyAlignment="1">
      <alignment horizontal="center"/>
    </xf>
    <xf numFmtId="0" fontId="22" fillId="18" borderId="0" xfId="0" applyFont="1" applyFill="1" applyAlignment="1">
      <alignment horizontal="right"/>
    </xf>
    <xf numFmtId="173" fontId="0" fillId="18" borderId="0" xfId="0" applyNumberFormat="1" applyFill="1" applyAlignment="1">
      <alignment horizontal="center"/>
    </xf>
    <xf numFmtId="9" fontId="0" fillId="5" borderId="0" xfId="0" applyNumberFormat="1" applyFill="1" applyAlignment="1">
      <alignment horizontal="center"/>
    </xf>
    <xf numFmtId="0" fontId="22" fillId="0" borderId="0" xfId="0" applyFont="1"/>
    <xf numFmtId="166" fontId="0" fillId="5" borderId="0" xfId="0" applyNumberFormat="1" applyFill="1" applyAlignment="1">
      <alignment horizontal="center"/>
    </xf>
    <xf numFmtId="166" fontId="0" fillId="18" borderId="0" xfId="0" applyNumberFormat="1" applyFill="1" applyAlignment="1">
      <alignment horizontal="center"/>
    </xf>
    <xf numFmtId="170" fontId="2" fillId="0" borderId="0" xfId="7" applyNumberFormat="1" applyFont="1" applyFill="1" applyBorder="1" applyAlignment="1">
      <alignment horizontal="center" wrapText="1"/>
    </xf>
    <xf numFmtId="170" fontId="2" fillId="0" borderId="0" xfId="7" applyNumberFormat="1" applyFont="1" applyFill="1" applyBorder="1" applyAlignment="1">
      <alignment horizontal="center"/>
    </xf>
    <xf numFmtId="9" fontId="0" fillId="2" borderId="0" xfId="0" applyNumberFormat="1" applyFill="1" applyAlignment="1">
      <alignment horizontal="center"/>
    </xf>
    <xf numFmtId="10" fontId="0" fillId="0" borderId="0" xfId="7" applyNumberFormat="1" applyFont="1"/>
    <xf numFmtId="170" fontId="0" fillId="5" borderId="0" xfId="0" applyNumberFormat="1" applyFill="1" applyAlignment="1">
      <alignment horizontal="center"/>
    </xf>
    <xf numFmtId="170" fontId="0" fillId="18" borderId="0" xfId="0" applyNumberFormat="1" applyFill="1" applyAlignment="1">
      <alignment horizontal="center"/>
    </xf>
    <xf numFmtId="9" fontId="11" fillId="0" borderId="0" xfId="0" applyNumberFormat="1" applyFont="1" applyAlignment="1">
      <alignment horizontal="center"/>
    </xf>
    <xf numFmtId="0" fontId="11" fillId="0" borderId="0" xfId="0" applyFont="1"/>
    <xf numFmtId="0" fontId="11" fillId="2" borderId="0" xfId="0" applyFont="1" applyFill="1"/>
    <xf numFmtId="0" fontId="5" fillId="2" borderId="0" xfId="0" applyFont="1" applyFill="1"/>
    <xf numFmtId="173" fontId="2" fillId="0" borderId="0" xfId="0" applyNumberFormat="1" applyFont="1" applyAlignment="1">
      <alignment horizontal="right"/>
    </xf>
    <xf numFmtId="173" fontId="3" fillId="0" borderId="0" xfId="0" applyNumberFormat="1" applyFont="1" applyFill="1" applyAlignment="1">
      <alignment horizontal="right"/>
    </xf>
    <xf numFmtId="173" fontId="0" fillId="0" borderId="0" xfId="0" applyNumberFormat="1"/>
    <xf numFmtId="0" fontId="23" fillId="19" borderId="0" xfId="0" applyFont="1" applyFill="1"/>
    <xf numFmtId="0" fontId="0" fillId="19" borderId="0" xfId="0" applyFill="1"/>
    <xf numFmtId="0" fontId="24" fillId="3" borderId="0" xfId="0" applyFont="1" applyFill="1"/>
    <xf numFmtId="0" fontId="0" fillId="3" borderId="0" xfId="0" applyFill="1"/>
    <xf numFmtId="0" fontId="22" fillId="3" borderId="0" xfId="0" applyFont="1" applyFill="1"/>
    <xf numFmtId="0" fontId="0" fillId="3" borderId="0" xfId="5" applyFont="1" applyFill="1"/>
    <xf numFmtId="0" fontId="25" fillId="3" borderId="0" xfId="5" applyFill="1"/>
    <xf numFmtId="0" fontId="0" fillId="3" borderId="0" xfId="0" applyFill="1" applyAlignment="1">
      <alignment horizontal="left"/>
    </xf>
    <xf numFmtId="49" fontId="0" fillId="3" borderId="0" xfId="0" applyNumberFormat="1" applyFill="1" applyAlignment="1">
      <alignment horizontal="left"/>
    </xf>
    <xf numFmtId="0" fontId="22" fillId="20" borderId="0" xfId="0" applyFont="1" applyFill="1"/>
    <xf numFmtId="0" fontId="0" fillId="20" borderId="0" xfId="0" applyFill="1"/>
    <xf numFmtId="0" fontId="5" fillId="19" borderId="0" xfId="0" applyFont="1" applyFill="1"/>
    <xf numFmtId="0" fontId="22" fillId="19" borderId="0" xfId="0" applyFont="1" applyFill="1"/>
    <xf numFmtId="0" fontId="5" fillId="21" borderId="0" xfId="0" applyFont="1" applyFill="1"/>
    <xf numFmtId="0" fontId="27" fillId="19" borderId="0" xfId="0" applyFont="1" applyFill="1"/>
    <xf numFmtId="0" fontId="0" fillId="19" borderId="0" xfId="0" applyFill="1" applyAlignment="1">
      <alignment horizontal="left"/>
    </xf>
    <xf numFmtId="0" fontId="23" fillId="0" borderId="0" xfId="0" applyFont="1"/>
    <xf numFmtId="0" fontId="25" fillId="19" borderId="0" xfId="5" applyFill="1"/>
    <xf numFmtId="0" fontId="26" fillId="19" borderId="0" xfId="0" quotePrefix="1" applyFont="1" applyFill="1"/>
    <xf numFmtId="0" fontId="0" fillId="5" borderId="0" xfId="0" applyFill="1" applyAlignment="1">
      <alignment horizontal="center"/>
    </xf>
    <xf numFmtId="0" fontId="0" fillId="9" borderId="0" xfId="0" applyFill="1" applyAlignment="1">
      <alignment horizontal="center"/>
    </xf>
    <xf numFmtId="0" fontId="0" fillId="3" borderId="0" xfId="0" applyFill="1" applyAlignment="1">
      <alignment horizontal="center"/>
    </xf>
    <xf numFmtId="0" fontId="0" fillId="11" borderId="0" xfId="0" applyFill="1" applyAlignment="1">
      <alignment horizontal="center"/>
    </xf>
    <xf numFmtId="0" fontId="0" fillId="12" borderId="0" xfId="0" applyFill="1" applyAlignment="1">
      <alignment horizontal="center"/>
    </xf>
    <xf numFmtId="0" fontId="4" fillId="3" borderId="0" xfId="0" applyFont="1" applyFill="1" applyAlignment="1">
      <alignment horizontal="center" vertical="center"/>
    </xf>
    <xf numFmtId="0" fontId="0" fillId="9" borderId="0" xfId="0" applyFill="1" applyAlignment="1">
      <alignment horizontal="center" vertical="center"/>
    </xf>
    <xf numFmtId="0" fontId="0" fillId="5" borderId="0" xfId="0" applyFill="1" applyAlignment="1">
      <alignment horizontal="center" vertical="center"/>
    </xf>
    <xf numFmtId="0" fontId="3" fillId="5" borderId="0" xfId="2" applyFill="1" applyAlignment="1">
      <alignment horizontal="center" vertical="center"/>
    </xf>
    <xf numFmtId="0" fontId="0" fillId="0" borderId="0" xfId="0" applyFont="1" applyFill="1" applyAlignment="1"/>
    <xf numFmtId="0" fontId="1" fillId="19" borderId="0" xfId="0" applyFont="1" applyFill="1"/>
    <xf numFmtId="0" fontId="33" fillId="0" borderId="0" xfId="0" applyFont="1" applyFill="1" applyAlignment="1"/>
  </cellXfs>
  <cellStyles count="8">
    <cellStyle name="Bad" xfId="3" builtinId="27"/>
    <cellStyle name="Comma" xfId="6" builtinId="3"/>
    <cellStyle name="Good" xfId="4" builtinId="26"/>
    <cellStyle name="Hyperlink" xfId="5" builtinId="8"/>
    <cellStyle name="Komma 2" xfId="1" xr:uid="{00000000-0005-0000-0000-000001000000}"/>
    <cellStyle name="Normal" xfId="0" builtinId="0"/>
    <cellStyle name="Percent" xfId="7" builtinId="5"/>
    <cellStyle name="Standaard 2" xfId="2" xr:uid="{00000000-0005-0000-0000-000016000000}"/>
  </cellStyles>
  <dxfs count="11">
    <dxf>
      <font>
        <color rgb="FF006100"/>
      </font>
      <fill>
        <patternFill patternType="solid">
          <bgColor rgb="FFC6EFCE"/>
        </patternFill>
      </fill>
    </dxf>
    <dxf>
      <font>
        <color rgb="FF9C0006"/>
      </font>
      <fill>
        <patternFill patternType="solid">
          <bgColor rgb="FFFFC7CE"/>
        </patternFill>
      </fill>
    </dxf>
    <dxf>
      <font>
        <color rgb="FF9C0006"/>
      </font>
      <fill>
        <patternFill patternType="solid">
          <bgColor rgb="FFFFC7CE"/>
        </patternFill>
      </fill>
    </dxf>
    <dxf>
      <font>
        <color auto="1"/>
      </font>
      <fill>
        <patternFill patternType="none"/>
      </fill>
    </dxf>
    <dxf>
      <font>
        <color rgb="FF006100"/>
      </font>
      <fill>
        <patternFill patternType="solid">
          <bgColor rgb="FFC6EFCE"/>
        </patternFill>
      </fill>
    </dxf>
    <dxf>
      <font>
        <color rgb="FF9C0006"/>
      </font>
      <fill>
        <patternFill patternType="solid">
          <bgColor rgb="FFFFC7CE"/>
        </patternFill>
      </fill>
    </dxf>
    <dxf>
      <font>
        <color auto="1"/>
      </font>
      <fill>
        <patternFill patternType="none"/>
      </fill>
    </dxf>
    <dxf>
      <font>
        <color rgb="FF006100"/>
      </font>
      <fill>
        <patternFill patternType="solid">
          <bgColor rgb="FFC6EFCE"/>
        </patternFill>
      </fill>
    </dxf>
    <dxf>
      <font>
        <color rgb="FF9C0006"/>
      </font>
      <fill>
        <patternFill patternType="solid">
          <bgColor rgb="FFFFC7CE"/>
        </patternFill>
      </fill>
    </dxf>
    <dxf>
      <font>
        <color auto="1"/>
      </font>
      <fill>
        <patternFill patternType="none"/>
      </fill>
    </dxf>
    <dxf>
      <font>
        <color rgb="FF006100"/>
      </font>
      <fill>
        <patternFill patternType="solid">
          <bgColor rgb="FFC6EFCE"/>
        </patternFill>
      </fill>
    </dxf>
  </dxfs>
  <tableStyles count="0" defaultTableStyle="TableStyleMedium9" defaultPivotStyle="PivotStyleMedium4"/>
  <colors>
    <mruColors>
      <color rgb="FF008000"/>
      <color rgb="FFFFCC66"/>
      <color rgb="FFFF8000"/>
      <color rgb="FFFFFF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400" b="1" i="0" u="none" strike="noStrike" kern="1200" spc="0" baseline="0">
                <a:solidFill>
                  <a:schemeClr val="tx1">
                    <a:lumMod val="65000"/>
                    <a:lumOff val="35000"/>
                  </a:schemeClr>
                </a:solidFill>
                <a:latin typeface="Arial" panose="020B0604020202090204" pitchFamily="7" charset="0"/>
                <a:ea typeface="+mn-ea"/>
                <a:cs typeface="Arial" panose="020B0604020202090204" pitchFamily="7" charset="0"/>
              </a:defRPr>
            </a:pPr>
            <a:r>
              <a:rPr lang="en-GB" b="1">
                <a:latin typeface="Arial" panose="020B0604020202090204" pitchFamily="7" charset="0"/>
                <a:cs typeface="Arial" panose="020B0604020202090204" pitchFamily="7" charset="0"/>
              </a:rPr>
              <a:t>Sector of empirical</a:t>
            </a:r>
            <a:r>
              <a:rPr lang="en-GB" b="1" baseline="0">
                <a:latin typeface="Arial" panose="020B0604020202090204" pitchFamily="7" charset="0"/>
                <a:cs typeface="Arial" panose="020B0604020202090204" pitchFamily="7" charset="0"/>
              </a:rPr>
              <a:t> projects</a:t>
            </a:r>
            <a:endParaRPr lang="en-GB" b="1">
              <a:latin typeface="Arial" panose="020B0604020202090204" pitchFamily="7" charset="0"/>
              <a:cs typeface="Arial" panose="020B0604020202090204" pitchFamily="7" charset="0"/>
            </a:endParaRPr>
          </a:p>
        </c:rich>
      </c:tx>
      <c:overlay val="0"/>
      <c:spPr>
        <a:noFill/>
        <a:ln>
          <a:noFill/>
        </a:ln>
        <a:effectLst/>
      </c:spPr>
      <c:txPr>
        <a:bodyPr rot="0" spcFirstLastPara="1" vertOverflow="ellipsis" vert="horz" wrap="square" anchor="ctr" anchorCtr="1"/>
        <a:lstStyle/>
        <a:p>
          <a:pPr>
            <a:defRPr lang="en-US" sz="1400" b="1" i="0" u="none" strike="noStrike" kern="1200" spc="0" baseline="0">
              <a:solidFill>
                <a:schemeClr val="tx1">
                  <a:lumMod val="65000"/>
                  <a:lumOff val="35000"/>
                </a:schemeClr>
              </a:solidFill>
              <a:latin typeface="Arial" panose="020B0604020202090204" pitchFamily="7" charset="0"/>
              <a:ea typeface="+mn-ea"/>
              <a:cs typeface="Arial" panose="020B0604020202090204" pitchFamily="7"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lang="en-US" sz="1100" b="0" i="0" u="none" strike="noStrike" kern="1200" baseline="0">
                    <a:solidFill>
                      <a:schemeClr val="tx1">
                        <a:lumMod val="75000"/>
                        <a:lumOff val="25000"/>
                      </a:schemeClr>
                    </a:solidFill>
                    <a:latin typeface="Arial" panose="020B0604020202090204" pitchFamily="7" charset="0"/>
                    <a:ea typeface="+mn-ea"/>
                    <a:cs typeface="Arial" panose="020B0604020202090204" pitchFamily="7"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DSLIB!$C$210:$C$219</c:f>
              <c:strCache>
                <c:ptCount val="10"/>
                <c:pt idx="0">
                  <c:v>Construction (civil)</c:v>
                </c:pt>
                <c:pt idx="1">
                  <c:v>Construction (commercial)</c:v>
                </c:pt>
                <c:pt idx="2">
                  <c:v>Construction (residential)</c:v>
                </c:pt>
                <c:pt idx="3">
                  <c:v>Construction (institutional)</c:v>
                </c:pt>
                <c:pt idx="4">
                  <c:v>Construction (industrial)</c:v>
                </c:pt>
                <c:pt idx="5">
                  <c:v>Engineering</c:v>
                </c:pt>
                <c:pt idx="6">
                  <c:v>Mobility</c:v>
                </c:pt>
                <c:pt idx="7">
                  <c:v>Event management</c:v>
                </c:pt>
                <c:pt idx="8">
                  <c:v>IT</c:v>
                </c:pt>
                <c:pt idx="9">
                  <c:v>Education</c:v>
                </c:pt>
              </c:strCache>
            </c:strRef>
          </c:cat>
          <c:val>
            <c:numRef>
              <c:f>DSLIB!$E$210:$E$219</c:f>
              <c:numCache>
                <c:formatCode>General</c:formatCode>
                <c:ptCount val="10"/>
                <c:pt idx="0">
                  <c:v>40</c:v>
                </c:pt>
                <c:pt idx="1">
                  <c:v>18</c:v>
                </c:pt>
                <c:pt idx="2">
                  <c:v>54</c:v>
                </c:pt>
                <c:pt idx="3">
                  <c:v>8</c:v>
                </c:pt>
                <c:pt idx="4">
                  <c:v>15</c:v>
                </c:pt>
                <c:pt idx="5">
                  <c:v>14</c:v>
                </c:pt>
                <c:pt idx="6">
                  <c:v>6</c:v>
                </c:pt>
                <c:pt idx="7">
                  <c:v>15</c:v>
                </c:pt>
                <c:pt idx="8">
                  <c:v>31</c:v>
                </c:pt>
                <c:pt idx="9">
                  <c:v>2</c:v>
                </c:pt>
              </c:numCache>
            </c:numRef>
          </c:val>
          <c:extLst>
            <c:ext xmlns:c16="http://schemas.microsoft.com/office/drawing/2014/chart" uri="{C3380CC4-5D6E-409C-BE32-E72D297353CC}">
              <c16:uniqueId val="{00000000-D4F5-4042-9A7C-C1BAA25110B5}"/>
            </c:ext>
          </c:extLst>
        </c:ser>
        <c:dLbls>
          <c:showLegendKey val="0"/>
          <c:showVal val="0"/>
          <c:showCatName val="0"/>
          <c:showSerName val="0"/>
          <c:showPercent val="0"/>
          <c:showBubbleSize val="0"/>
        </c:dLbls>
        <c:gapWidth val="219"/>
        <c:overlap val="-27"/>
        <c:axId val="1953745968"/>
        <c:axId val="1954321664"/>
      </c:barChart>
      <c:catAx>
        <c:axId val="1953745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Arial" panose="020B0604020202090204" pitchFamily="7" charset="0"/>
                <a:ea typeface="+mn-ea"/>
                <a:cs typeface="Arial" panose="020B0604020202090204" pitchFamily="7" charset="0"/>
              </a:defRPr>
            </a:pPr>
            <a:endParaRPr lang="en-US"/>
          </a:p>
        </c:txPr>
        <c:crossAx val="1954321664"/>
        <c:crosses val="autoZero"/>
        <c:auto val="1"/>
        <c:lblAlgn val="ctr"/>
        <c:lblOffset val="100"/>
        <c:noMultiLvlLbl val="0"/>
      </c:catAx>
      <c:valAx>
        <c:axId val="1954321664"/>
        <c:scaling>
          <c:orientation val="minMax"/>
          <c:max val="55"/>
          <c:min val="0"/>
        </c:scaling>
        <c:delete val="0"/>
        <c:axPos val="l"/>
        <c:majorGridlines>
          <c:spPr>
            <a:ln w="9525" cap="flat" cmpd="sng" algn="ctr">
              <a:no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en-US" sz="1200" b="0" i="0" u="none" strike="noStrike" kern="1200" baseline="0">
                <a:ln>
                  <a:noFill/>
                </a:ln>
                <a:solidFill>
                  <a:schemeClr val="tx1">
                    <a:lumMod val="65000"/>
                    <a:lumOff val="35000"/>
                  </a:schemeClr>
                </a:solidFill>
                <a:latin typeface="Arial" panose="020B0604020202090204" pitchFamily="7" charset="0"/>
                <a:ea typeface="+mn-ea"/>
                <a:cs typeface="Arial" panose="020B0604020202090204" pitchFamily="7" charset="0"/>
              </a:defRPr>
            </a:pPr>
            <a:endParaRPr lang="en-US"/>
          </a:p>
        </c:txPr>
        <c:crossAx val="19537459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lang="en-US"/>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661737</xdr:colOff>
      <xdr:row>224</xdr:row>
      <xdr:rowOff>120314</xdr:rowOff>
    </xdr:from>
    <xdr:to>
      <xdr:col>8</xdr:col>
      <xdr:colOff>0</xdr:colOff>
      <xdr:row>252</xdr:row>
      <xdr:rowOff>40105</xdr:rowOff>
    </xdr:to>
    <xdr:graphicFrame macro="">
      <xdr:nvGraphicFramePr>
        <xdr:cNvPr id="5" name="Chart 4">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projectmanagement.ugent.be/staff/publications" TargetMode="External"/><Relationship Id="rId2" Type="http://schemas.openxmlformats.org/officeDocument/2006/relationships/hyperlink" Target="https://www.projectmanagement.ugent.be/research/data" TargetMode="External"/><Relationship Id="rId1" Type="http://schemas.openxmlformats.org/officeDocument/2006/relationships/hyperlink" Target="mailto:mario.vanhoucke@ugent.be" TargetMode="External"/><Relationship Id="rId4" Type="http://schemas.openxmlformats.org/officeDocument/2006/relationships/hyperlink" Target="mailto:tom.servranckx@ugent.be"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9"/>
  <sheetViews>
    <sheetView topLeftCell="A82" zoomScale="125" workbookViewId="0">
      <selection activeCell="B106" sqref="B106"/>
    </sheetView>
  </sheetViews>
  <sheetFormatPr baseColWidth="10" defaultColWidth="10.83203125" defaultRowHeight="16" x14ac:dyDescent="0.2"/>
  <cols>
    <col min="1" max="1" width="12.1640625" style="125" customWidth="1"/>
    <col min="2" max="2" width="48.83203125" style="125" customWidth="1"/>
    <col min="3" max="3" width="140.6640625" style="125" customWidth="1"/>
    <col min="4" max="16384" width="10.83203125" style="125"/>
  </cols>
  <sheetData>
    <row r="1" spans="1:13" ht="31" x14ac:dyDescent="0.35">
      <c r="A1" s="126" t="s">
        <v>0</v>
      </c>
      <c r="B1" s="127"/>
      <c r="C1" s="127"/>
      <c r="D1" s="127"/>
      <c r="E1" s="127"/>
      <c r="F1" s="127"/>
      <c r="G1" s="127"/>
      <c r="H1" s="127"/>
      <c r="I1" s="127"/>
      <c r="J1" s="127"/>
      <c r="K1" s="127"/>
      <c r="L1" s="127"/>
    </row>
    <row r="3" spans="1:13" x14ac:dyDescent="0.2">
      <c r="A3" s="128" t="s">
        <v>1</v>
      </c>
      <c r="B3" s="129" t="s">
        <v>2</v>
      </c>
      <c r="C3" s="130"/>
      <c r="D3" s="130"/>
      <c r="E3" s="130"/>
      <c r="F3" s="130"/>
      <c r="G3" s="130"/>
      <c r="H3" s="130"/>
      <c r="I3" s="130"/>
      <c r="J3" s="130"/>
      <c r="K3" s="130"/>
      <c r="L3" s="130"/>
      <c r="M3" s="130"/>
    </row>
    <row r="4" spans="1:13" x14ac:dyDescent="0.2">
      <c r="A4" s="128" t="s">
        <v>3</v>
      </c>
      <c r="B4" s="130" t="s">
        <v>4</v>
      </c>
      <c r="C4" s="130"/>
      <c r="D4" s="130"/>
      <c r="E4" s="130"/>
      <c r="F4" s="130"/>
      <c r="G4" s="130"/>
      <c r="H4" s="130"/>
      <c r="I4" s="130"/>
      <c r="J4" s="130"/>
      <c r="K4" s="130"/>
      <c r="L4" s="130"/>
      <c r="M4" s="130"/>
    </row>
    <row r="5" spans="1:13" x14ac:dyDescent="0.2">
      <c r="A5" s="128" t="s">
        <v>5</v>
      </c>
      <c r="B5" s="131" t="s">
        <v>6</v>
      </c>
      <c r="C5" s="131"/>
      <c r="D5" s="131"/>
      <c r="E5" s="131"/>
      <c r="F5" s="131"/>
      <c r="G5" s="131"/>
      <c r="H5" s="131"/>
      <c r="I5" s="131"/>
      <c r="J5" s="131"/>
      <c r="K5" s="131"/>
      <c r="L5" s="131"/>
      <c r="M5" s="131"/>
    </row>
    <row r="6" spans="1:13" x14ac:dyDescent="0.2">
      <c r="A6" s="128"/>
      <c r="B6" s="131" t="s">
        <v>754</v>
      </c>
      <c r="C6" s="131"/>
      <c r="D6" s="131"/>
      <c r="E6" s="131"/>
      <c r="F6" s="131"/>
      <c r="G6" s="131"/>
      <c r="H6" s="131"/>
      <c r="I6" s="131"/>
      <c r="J6" s="131"/>
      <c r="K6" s="131"/>
      <c r="L6" s="131"/>
      <c r="M6" s="131"/>
    </row>
    <row r="7" spans="1:13" x14ac:dyDescent="0.2">
      <c r="A7" s="128" t="s">
        <v>7</v>
      </c>
      <c r="B7" s="132" t="s">
        <v>752</v>
      </c>
      <c r="C7" s="131"/>
      <c r="D7" s="131"/>
      <c r="E7" s="131"/>
      <c r="F7" s="131"/>
      <c r="G7" s="131"/>
      <c r="H7" s="131"/>
      <c r="I7" s="131"/>
      <c r="J7" s="131"/>
      <c r="K7" s="131"/>
      <c r="L7" s="131"/>
      <c r="M7" s="131"/>
    </row>
    <row r="9" spans="1:13" x14ac:dyDescent="0.2">
      <c r="A9" s="133" t="s">
        <v>8</v>
      </c>
      <c r="B9" s="134"/>
      <c r="C9" s="134"/>
      <c r="D9" s="134"/>
      <c r="E9" s="134"/>
      <c r="F9" s="134"/>
      <c r="G9" s="134"/>
      <c r="H9" s="134"/>
      <c r="I9" s="134"/>
      <c r="J9" s="134"/>
      <c r="K9" s="134"/>
      <c r="L9" s="134"/>
      <c r="M9" s="134"/>
    </row>
    <row r="10" spans="1:13" x14ac:dyDescent="0.2">
      <c r="B10" s="125" t="s">
        <v>9</v>
      </c>
      <c r="C10" s="135"/>
    </row>
    <row r="11" spans="1:13" x14ac:dyDescent="0.2">
      <c r="C11" s="7"/>
    </row>
    <row r="12" spans="1:13" x14ac:dyDescent="0.2">
      <c r="A12" s="133" t="s">
        <v>10</v>
      </c>
      <c r="B12" s="134"/>
      <c r="C12" s="134"/>
      <c r="D12" s="134"/>
      <c r="E12" s="134"/>
      <c r="F12" s="134"/>
      <c r="G12" s="134"/>
      <c r="H12" s="134"/>
      <c r="I12" s="134"/>
      <c r="J12" s="134"/>
      <c r="K12" s="134"/>
      <c r="L12" s="134"/>
      <c r="M12" s="134"/>
    </row>
    <row r="13" spans="1:13" x14ac:dyDescent="0.2">
      <c r="B13" s="125" t="s">
        <v>11</v>
      </c>
      <c r="C13" s="125" t="s">
        <v>12</v>
      </c>
    </row>
    <row r="14" spans="1:13" x14ac:dyDescent="0.2">
      <c r="B14" s="125" t="s">
        <v>13</v>
      </c>
      <c r="C14" t="s">
        <v>14</v>
      </c>
    </row>
    <row r="15" spans="1:13" x14ac:dyDescent="0.2">
      <c r="B15" s="125" t="s">
        <v>15</v>
      </c>
      <c r="C15" s="125" t="s">
        <v>16</v>
      </c>
    </row>
    <row r="16" spans="1:13" x14ac:dyDescent="0.2">
      <c r="B16" s="125" t="s">
        <v>17</v>
      </c>
      <c r="C16" s="125" t="s">
        <v>18</v>
      </c>
    </row>
    <row r="18" spans="1:13" x14ac:dyDescent="0.2">
      <c r="A18" s="133" t="s">
        <v>19</v>
      </c>
      <c r="B18" s="134"/>
      <c r="C18" s="134"/>
      <c r="D18" s="134"/>
      <c r="E18" s="134"/>
      <c r="F18" s="134"/>
      <c r="G18" s="134"/>
      <c r="H18" s="134"/>
      <c r="I18" s="134"/>
      <c r="J18" s="134"/>
      <c r="K18" s="134"/>
      <c r="L18" s="134"/>
      <c r="M18" s="134"/>
    </row>
    <row r="19" spans="1:13" x14ac:dyDescent="0.2">
      <c r="A19" s="136"/>
      <c r="B19" s="142" t="s">
        <v>20</v>
      </c>
    </row>
    <row r="20" spans="1:13" x14ac:dyDescent="0.2">
      <c r="B20" s="125" t="s">
        <v>21</v>
      </c>
      <c r="C20" s="125" t="s">
        <v>22</v>
      </c>
    </row>
    <row r="21" spans="1:13" x14ac:dyDescent="0.2">
      <c r="B21" s="125" t="s">
        <v>23</v>
      </c>
      <c r="C21" s="125" t="s">
        <v>24</v>
      </c>
    </row>
    <row r="22" spans="1:13" x14ac:dyDescent="0.2">
      <c r="B22" s="125" t="s">
        <v>25</v>
      </c>
      <c r="C22" s="137" t="s">
        <v>26</v>
      </c>
    </row>
    <row r="23" spans="1:13" s="124" customFormat="1" x14ac:dyDescent="0.2">
      <c r="B23" s="138" t="s">
        <v>27</v>
      </c>
      <c r="C23" s="124" t="s">
        <v>28</v>
      </c>
    </row>
    <row r="25" spans="1:13" x14ac:dyDescent="0.2">
      <c r="A25" s="133" t="s">
        <v>29</v>
      </c>
      <c r="B25" s="134"/>
      <c r="C25" s="134"/>
      <c r="D25" s="134"/>
      <c r="E25" s="134"/>
      <c r="F25" s="134"/>
      <c r="G25" s="134"/>
      <c r="H25" s="134"/>
      <c r="I25" s="134"/>
      <c r="J25" s="134"/>
      <c r="K25" s="134"/>
      <c r="L25" s="134"/>
      <c r="M25" s="134"/>
    </row>
    <row r="26" spans="1:13" x14ac:dyDescent="0.2">
      <c r="A26" s="136"/>
      <c r="B26" s="142" t="s">
        <v>30</v>
      </c>
    </row>
    <row r="27" spans="1:13" x14ac:dyDescent="0.2">
      <c r="B27" s="125" t="s">
        <v>31</v>
      </c>
      <c r="C27" s="125" t="s">
        <v>32</v>
      </c>
    </row>
    <row r="28" spans="1:13" x14ac:dyDescent="0.2">
      <c r="B28" s="125" t="s">
        <v>33</v>
      </c>
      <c r="C28" s="125" t="s">
        <v>34</v>
      </c>
    </row>
    <row r="29" spans="1:13" s="124" customFormat="1" x14ac:dyDescent="0.2">
      <c r="B29" s="138" t="s">
        <v>27</v>
      </c>
      <c r="C29" s="124" t="s">
        <v>28</v>
      </c>
    </row>
    <row r="30" spans="1:13" x14ac:dyDescent="0.2">
      <c r="B30" s="139"/>
    </row>
    <row r="31" spans="1:13" x14ac:dyDescent="0.2">
      <c r="A31" s="133" t="s">
        <v>35</v>
      </c>
      <c r="B31" s="134"/>
      <c r="C31" s="134"/>
      <c r="D31" s="134"/>
      <c r="E31" s="134"/>
      <c r="F31" s="134"/>
      <c r="G31" s="134"/>
      <c r="H31" s="134"/>
      <c r="I31" s="134"/>
      <c r="J31" s="134"/>
      <c r="K31" s="134"/>
      <c r="L31" s="134"/>
      <c r="M31" s="134"/>
    </row>
    <row r="32" spans="1:13" x14ac:dyDescent="0.2">
      <c r="B32" s="125" t="s">
        <v>36</v>
      </c>
      <c r="C32" s="125" t="s">
        <v>37</v>
      </c>
    </row>
    <row r="33" spans="1:13" x14ac:dyDescent="0.2">
      <c r="B33" s="125" t="s">
        <v>38</v>
      </c>
      <c r="C33" s="125" t="s">
        <v>39</v>
      </c>
    </row>
    <row r="34" spans="1:13" x14ac:dyDescent="0.2">
      <c r="B34" s="125" t="s">
        <v>40</v>
      </c>
      <c r="C34" s="125" t="s">
        <v>41</v>
      </c>
    </row>
    <row r="35" spans="1:13" x14ac:dyDescent="0.2">
      <c r="B35" s="139"/>
    </row>
    <row r="36" spans="1:13" x14ac:dyDescent="0.2">
      <c r="A36" s="133" t="s">
        <v>42</v>
      </c>
      <c r="B36" s="134"/>
      <c r="C36" s="134"/>
      <c r="D36" s="134"/>
      <c r="E36" s="134"/>
      <c r="F36" s="134"/>
      <c r="G36" s="134"/>
      <c r="H36" s="134"/>
      <c r="I36" s="134"/>
      <c r="J36" s="134"/>
      <c r="K36" s="134"/>
      <c r="L36" s="134"/>
      <c r="M36" s="134"/>
    </row>
    <row r="37" spans="1:13" x14ac:dyDescent="0.2">
      <c r="B37" s="125" t="s">
        <v>43</v>
      </c>
      <c r="C37" s="125" t="s">
        <v>44</v>
      </c>
    </row>
    <row r="38" spans="1:13" x14ac:dyDescent="0.2">
      <c r="B38" s="125" t="s">
        <v>45</v>
      </c>
      <c r="C38" s="125" t="s">
        <v>46</v>
      </c>
    </row>
    <row r="39" spans="1:13" x14ac:dyDescent="0.2">
      <c r="B39" s="125" t="s">
        <v>47</v>
      </c>
      <c r="C39" s="125" t="s">
        <v>48</v>
      </c>
    </row>
    <row r="40" spans="1:13" s="124" customFormat="1" x14ac:dyDescent="0.2">
      <c r="B40" s="138" t="s">
        <v>27</v>
      </c>
      <c r="C40" s="124" t="s">
        <v>49</v>
      </c>
    </row>
    <row r="41" spans="1:13" x14ac:dyDescent="0.2">
      <c r="B41" s="139"/>
    </row>
    <row r="42" spans="1:13" x14ac:dyDescent="0.2">
      <c r="A42" s="133" t="s">
        <v>50</v>
      </c>
      <c r="B42" s="134"/>
      <c r="C42" s="134"/>
      <c r="D42" s="134"/>
      <c r="E42" s="134"/>
      <c r="F42" s="134"/>
      <c r="G42" s="134"/>
      <c r="H42" s="134"/>
      <c r="I42" s="134"/>
      <c r="J42" s="134"/>
      <c r="K42" s="134"/>
      <c r="L42" s="134"/>
      <c r="M42" s="134"/>
    </row>
    <row r="43" spans="1:13" x14ac:dyDescent="0.2">
      <c r="B43" s="125" t="s">
        <v>51</v>
      </c>
      <c r="C43" s="125" t="s">
        <v>52</v>
      </c>
    </row>
    <row r="44" spans="1:13" x14ac:dyDescent="0.2">
      <c r="B44" s="125" t="s">
        <v>53</v>
      </c>
      <c r="C44" s="125" t="s">
        <v>54</v>
      </c>
    </row>
    <row r="45" spans="1:13" x14ac:dyDescent="0.2">
      <c r="B45" s="139"/>
    </row>
    <row r="46" spans="1:13" x14ac:dyDescent="0.2">
      <c r="A46" s="133" t="s">
        <v>55</v>
      </c>
      <c r="B46" s="134"/>
      <c r="C46" s="134"/>
      <c r="D46" s="134"/>
      <c r="E46" s="134"/>
      <c r="F46" s="134"/>
      <c r="G46" s="134"/>
      <c r="H46" s="134"/>
      <c r="I46" s="134"/>
      <c r="J46" s="134"/>
      <c r="K46" s="134"/>
      <c r="L46" s="134"/>
      <c r="M46" s="134"/>
    </row>
    <row r="47" spans="1:13" x14ac:dyDescent="0.2">
      <c r="B47" s="125" t="s">
        <v>56</v>
      </c>
      <c r="C47" s="125" t="s">
        <v>57</v>
      </c>
    </row>
    <row r="48" spans="1:13" x14ac:dyDescent="0.2">
      <c r="B48" s="125" t="s">
        <v>58</v>
      </c>
      <c r="C48" s="125" t="s">
        <v>59</v>
      </c>
    </row>
    <row r="49" spans="1:13" x14ac:dyDescent="0.2">
      <c r="B49" s="125" t="s">
        <v>60</v>
      </c>
      <c r="C49" s="137" t="s">
        <v>61</v>
      </c>
    </row>
    <row r="50" spans="1:13" x14ac:dyDescent="0.2">
      <c r="B50" s="125" t="s">
        <v>62</v>
      </c>
      <c r="C50" s="125" t="s">
        <v>63</v>
      </c>
    </row>
    <row r="51" spans="1:13" x14ac:dyDescent="0.2">
      <c r="B51" s="125" t="s">
        <v>64</v>
      </c>
      <c r="C51" s="125" t="s">
        <v>65</v>
      </c>
    </row>
    <row r="52" spans="1:13" x14ac:dyDescent="0.2">
      <c r="B52" s="125" t="s">
        <v>66</v>
      </c>
      <c r="C52" s="125" t="s">
        <v>67</v>
      </c>
    </row>
    <row r="53" spans="1:13" s="124" customFormat="1" x14ac:dyDescent="0.2">
      <c r="B53" s="138" t="s">
        <v>68</v>
      </c>
      <c r="C53" s="124" t="s">
        <v>69</v>
      </c>
    </row>
    <row r="54" spans="1:13" s="124" customFormat="1" x14ac:dyDescent="0.2">
      <c r="C54" s="124" t="s">
        <v>70</v>
      </c>
    </row>
    <row r="55" spans="1:13" x14ac:dyDescent="0.2">
      <c r="B55" s="139"/>
    </row>
    <row r="56" spans="1:13" x14ac:dyDescent="0.2">
      <c r="A56" s="133" t="s">
        <v>71</v>
      </c>
      <c r="B56" s="134"/>
      <c r="C56" s="134"/>
      <c r="D56" s="134"/>
      <c r="E56" s="134"/>
      <c r="F56" s="134"/>
      <c r="G56" s="134"/>
      <c r="H56" s="134"/>
      <c r="I56" s="134"/>
      <c r="J56" s="134"/>
      <c r="K56" s="134"/>
      <c r="L56" s="134"/>
      <c r="M56" s="134"/>
    </row>
    <row r="57" spans="1:13" x14ac:dyDescent="0.2">
      <c r="A57" s="136"/>
      <c r="B57" s="142" t="s">
        <v>72</v>
      </c>
    </row>
    <row r="58" spans="1:13" x14ac:dyDescent="0.2">
      <c r="B58" s="125" t="s">
        <v>73</v>
      </c>
      <c r="C58" s="125" t="s">
        <v>74</v>
      </c>
    </row>
    <row r="59" spans="1:13" x14ac:dyDescent="0.2">
      <c r="B59" s="125" t="s">
        <v>75</v>
      </c>
      <c r="C59" s="125" t="s">
        <v>76</v>
      </c>
    </row>
    <row r="60" spans="1:13" x14ac:dyDescent="0.2">
      <c r="B60" s="125" t="s">
        <v>77</v>
      </c>
      <c r="C60" s="125" t="s">
        <v>78</v>
      </c>
    </row>
    <row r="61" spans="1:13" x14ac:dyDescent="0.2">
      <c r="B61" s="125" t="s">
        <v>79</v>
      </c>
      <c r="C61" s="125" t="s">
        <v>80</v>
      </c>
    </row>
    <row r="62" spans="1:13" x14ac:dyDescent="0.2">
      <c r="B62" s="125" t="s">
        <v>81</v>
      </c>
      <c r="C62" s="125" t="s">
        <v>82</v>
      </c>
    </row>
    <row r="63" spans="1:13" x14ac:dyDescent="0.2">
      <c r="B63" s="125" t="s">
        <v>83</v>
      </c>
      <c r="C63" s="125" t="s">
        <v>84</v>
      </c>
    </row>
    <row r="64" spans="1:13" s="124" customFormat="1" x14ac:dyDescent="0.2">
      <c r="B64" s="138" t="s">
        <v>27</v>
      </c>
      <c r="C64" s="124" t="s">
        <v>85</v>
      </c>
    </row>
    <row r="65" spans="1:13" x14ac:dyDescent="0.2">
      <c r="L65" s="141"/>
    </row>
    <row r="66" spans="1:13" x14ac:dyDescent="0.2">
      <c r="A66" s="133" t="s">
        <v>86</v>
      </c>
      <c r="B66" s="134"/>
      <c r="C66" s="134"/>
      <c r="D66" s="134"/>
      <c r="E66" s="134"/>
      <c r="F66" s="134"/>
      <c r="G66" s="134"/>
      <c r="H66" s="134"/>
      <c r="I66" s="134"/>
      <c r="J66" s="134"/>
      <c r="K66" s="134"/>
      <c r="L66" s="134"/>
      <c r="M66" s="134"/>
    </row>
    <row r="67" spans="1:13" x14ac:dyDescent="0.2">
      <c r="A67" s="136"/>
      <c r="B67" s="142" t="s">
        <v>87</v>
      </c>
    </row>
    <row r="68" spans="1:13" x14ac:dyDescent="0.2">
      <c r="B68" s="125" t="s">
        <v>79</v>
      </c>
      <c r="C68" s="125" t="s">
        <v>80</v>
      </c>
    </row>
    <row r="69" spans="1:13" x14ac:dyDescent="0.2">
      <c r="B69" s="125" t="s">
        <v>81</v>
      </c>
      <c r="C69" s="125" t="s">
        <v>82</v>
      </c>
    </row>
    <row r="70" spans="1:13" x14ac:dyDescent="0.2">
      <c r="B70" s="125" t="s">
        <v>83</v>
      </c>
      <c r="C70" s="125" t="s">
        <v>84</v>
      </c>
    </row>
    <row r="71" spans="1:13" s="124" customFormat="1" x14ac:dyDescent="0.2">
      <c r="B71" s="138" t="s">
        <v>27</v>
      </c>
      <c r="C71" s="140" t="s">
        <v>88</v>
      </c>
    </row>
    <row r="73" spans="1:13" x14ac:dyDescent="0.2">
      <c r="A73" s="133" t="s">
        <v>89</v>
      </c>
      <c r="B73" s="134"/>
      <c r="C73" s="134"/>
      <c r="D73" s="134"/>
      <c r="E73" s="134"/>
      <c r="F73" s="134"/>
      <c r="G73" s="134"/>
      <c r="H73" s="134"/>
      <c r="I73" s="134"/>
      <c r="J73" s="134"/>
      <c r="K73" s="134"/>
      <c r="L73" s="134"/>
      <c r="M73" s="134"/>
    </row>
    <row r="74" spans="1:13" x14ac:dyDescent="0.2">
      <c r="A74" s="136"/>
      <c r="B74" s="142" t="s">
        <v>90</v>
      </c>
    </row>
    <row r="75" spans="1:13" x14ac:dyDescent="0.2">
      <c r="B75" s="125" t="s">
        <v>79</v>
      </c>
      <c r="C75" s="125" t="s">
        <v>80</v>
      </c>
    </row>
    <row r="76" spans="1:13" x14ac:dyDescent="0.2">
      <c r="B76" s="125" t="s">
        <v>81</v>
      </c>
      <c r="C76" s="125" t="s">
        <v>82</v>
      </c>
    </row>
    <row r="77" spans="1:13" x14ac:dyDescent="0.2">
      <c r="B77" s="125" t="s">
        <v>83</v>
      </c>
      <c r="C77" s="125" t="s">
        <v>84</v>
      </c>
    </row>
    <row r="78" spans="1:13" s="124" customFormat="1" x14ac:dyDescent="0.2">
      <c r="B78" s="138" t="s">
        <v>27</v>
      </c>
      <c r="C78" s="140" t="s">
        <v>88</v>
      </c>
    </row>
    <row r="80" spans="1:13" x14ac:dyDescent="0.2">
      <c r="A80" s="133" t="s">
        <v>91</v>
      </c>
      <c r="B80" s="134"/>
      <c r="C80" s="134"/>
      <c r="D80" s="134"/>
      <c r="E80" s="134"/>
      <c r="F80" s="134"/>
      <c r="G80" s="134"/>
      <c r="H80" s="134"/>
      <c r="I80" s="134"/>
      <c r="J80" s="134"/>
      <c r="K80" s="134"/>
      <c r="L80" s="134"/>
      <c r="M80" s="134"/>
    </row>
    <row r="81" spans="1:13" x14ac:dyDescent="0.2">
      <c r="A81" s="136"/>
      <c r="B81" s="142" t="s">
        <v>92</v>
      </c>
    </row>
    <row r="82" spans="1:13" x14ac:dyDescent="0.2">
      <c r="B82" s="125" t="s">
        <v>93</v>
      </c>
      <c r="C82" s="125" t="s">
        <v>94</v>
      </c>
    </row>
    <row r="83" spans="1:13" x14ac:dyDescent="0.2">
      <c r="B83" s="125" t="s">
        <v>95</v>
      </c>
      <c r="C83" s="125" t="s">
        <v>96</v>
      </c>
    </row>
    <row r="84" spans="1:13" x14ac:dyDescent="0.2">
      <c r="B84" s="125" t="s">
        <v>97</v>
      </c>
      <c r="C84" s="125" t="s">
        <v>98</v>
      </c>
      <c r="D84" s="141"/>
    </row>
    <row r="85" spans="1:13" x14ac:dyDescent="0.2">
      <c r="B85" s="125" t="s">
        <v>99</v>
      </c>
      <c r="C85" s="125" t="s">
        <v>100</v>
      </c>
    </row>
    <row r="86" spans="1:13" x14ac:dyDescent="0.2">
      <c r="B86" s="125" t="s">
        <v>101</v>
      </c>
      <c r="C86" s="125" t="s">
        <v>102</v>
      </c>
    </row>
    <row r="87" spans="1:13" x14ac:dyDescent="0.2">
      <c r="B87" s="125" t="s">
        <v>103</v>
      </c>
      <c r="C87" s="125" t="s">
        <v>104</v>
      </c>
    </row>
    <row r="88" spans="1:13" x14ac:dyDescent="0.2">
      <c r="B88" s="125" t="s">
        <v>105</v>
      </c>
      <c r="C88" s="125" t="s">
        <v>106</v>
      </c>
    </row>
    <row r="89" spans="1:13" x14ac:dyDescent="0.2">
      <c r="B89" s="125" t="s">
        <v>107</v>
      </c>
      <c r="C89" s="125" t="s">
        <v>108</v>
      </c>
    </row>
    <row r="90" spans="1:13" x14ac:dyDescent="0.2">
      <c r="B90" s="125" t="s">
        <v>109</v>
      </c>
      <c r="C90" s="125" t="s">
        <v>110</v>
      </c>
    </row>
    <row r="91" spans="1:13" s="124" customFormat="1" x14ac:dyDescent="0.2">
      <c r="B91" s="138" t="s">
        <v>27</v>
      </c>
      <c r="C91" s="124" t="s">
        <v>85</v>
      </c>
    </row>
    <row r="93" spans="1:13" x14ac:dyDescent="0.2">
      <c r="A93" s="133" t="s">
        <v>111</v>
      </c>
      <c r="B93" s="134"/>
      <c r="C93" s="134"/>
      <c r="D93" s="134"/>
      <c r="E93" s="134"/>
      <c r="F93" s="134"/>
      <c r="G93" s="134"/>
      <c r="H93" s="134"/>
      <c r="I93" s="134"/>
      <c r="J93" s="134"/>
      <c r="K93" s="134"/>
      <c r="L93" s="134"/>
      <c r="M93" s="134"/>
    </row>
    <row r="94" spans="1:13" x14ac:dyDescent="0.2">
      <c r="B94" s="125" t="s">
        <v>112</v>
      </c>
      <c r="C94" s="125" t="s">
        <v>113</v>
      </c>
    </row>
    <row r="95" spans="1:13" x14ac:dyDescent="0.2">
      <c r="B95" s="125" t="s">
        <v>114</v>
      </c>
      <c r="C95" s="125" t="s">
        <v>115</v>
      </c>
    </row>
    <row r="96" spans="1:13" x14ac:dyDescent="0.2">
      <c r="B96" s="125" t="s">
        <v>116</v>
      </c>
      <c r="C96" s="125" t="s">
        <v>117</v>
      </c>
    </row>
    <row r="97" spans="1:13" x14ac:dyDescent="0.2">
      <c r="B97" s="125" t="s">
        <v>118</v>
      </c>
      <c r="C97" s="125" t="s">
        <v>119</v>
      </c>
    </row>
    <row r="98" spans="1:13" x14ac:dyDescent="0.2">
      <c r="B98" s="125" t="s">
        <v>120</v>
      </c>
      <c r="C98" s="125" t="s">
        <v>121</v>
      </c>
    </row>
    <row r="99" spans="1:13" x14ac:dyDescent="0.2">
      <c r="B99" s="125" t="s">
        <v>122</v>
      </c>
      <c r="C99" s="125" t="s">
        <v>123</v>
      </c>
    </row>
    <row r="100" spans="1:13" x14ac:dyDescent="0.2">
      <c r="B100" s="125" t="s">
        <v>124</v>
      </c>
      <c r="C100" t="s">
        <v>125</v>
      </c>
    </row>
    <row r="101" spans="1:13" x14ac:dyDescent="0.2">
      <c r="B101" s="125" t="s">
        <v>126</v>
      </c>
      <c r="C101" s="141" t="s">
        <v>127</v>
      </c>
    </row>
    <row r="102" spans="1:13" x14ac:dyDescent="0.2">
      <c r="C102" s="141"/>
    </row>
    <row r="103" spans="1:13" x14ac:dyDescent="0.2">
      <c r="A103" s="133" t="s">
        <v>755</v>
      </c>
      <c r="B103" s="134"/>
      <c r="C103" s="134"/>
      <c r="D103" s="134"/>
      <c r="E103" s="134"/>
      <c r="F103" s="134"/>
      <c r="G103" s="134"/>
      <c r="H103" s="134"/>
      <c r="I103" s="134"/>
      <c r="J103" s="134"/>
      <c r="K103" s="134"/>
      <c r="L103" s="134"/>
      <c r="M103" s="134"/>
    </row>
    <row r="104" spans="1:13" x14ac:dyDescent="0.2">
      <c r="B104" s="153" t="s">
        <v>758</v>
      </c>
      <c r="C104" s="153" t="s">
        <v>756</v>
      </c>
    </row>
    <row r="105" spans="1:13" x14ac:dyDescent="0.2">
      <c r="B105" s="153" t="s">
        <v>759</v>
      </c>
      <c r="C105" s="153" t="s">
        <v>757</v>
      </c>
    </row>
    <row r="107" spans="1:13" x14ac:dyDescent="0.2">
      <c r="A107" s="133" t="s">
        <v>128</v>
      </c>
      <c r="B107" s="134"/>
      <c r="C107" s="134"/>
      <c r="D107" s="134"/>
      <c r="E107" s="134"/>
      <c r="F107" s="134"/>
      <c r="G107" s="134"/>
      <c r="H107" s="134"/>
      <c r="I107" s="134"/>
      <c r="J107" s="134"/>
      <c r="K107" s="134"/>
      <c r="L107" s="134"/>
      <c r="M107" s="134"/>
    </row>
    <row r="108" spans="1:13" x14ac:dyDescent="0.2">
      <c r="B108" s="125" t="s">
        <v>129</v>
      </c>
      <c r="C108" s="141" t="s">
        <v>130</v>
      </c>
    </row>
    <row r="109" spans="1:13" x14ac:dyDescent="0.2">
      <c r="B109" s="125" t="s">
        <v>351</v>
      </c>
      <c r="C109" s="141" t="s">
        <v>753</v>
      </c>
    </row>
  </sheetData>
  <hyperlinks>
    <hyperlink ref="C108" r:id="rId1" xr:uid="{00000000-0004-0000-0000-000000000000}"/>
    <hyperlink ref="B4" r:id="rId2" xr:uid="{00000000-0004-0000-0000-000001000000}"/>
    <hyperlink ref="C101" r:id="rId3" xr:uid="{00000000-0004-0000-0000-000002000000}"/>
    <hyperlink ref="C109" r:id="rId4" xr:uid="{0726DF2C-691F-744C-88B6-0F8DCD4127A5}"/>
  </hyperlinks>
  <pageMargins left="0.69930555555555596" right="0.69930555555555596"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I258"/>
  <sheetViews>
    <sheetView tabSelected="1" zoomScale="86" zoomScaleNormal="86" workbookViewId="0">
      <pane xSplit="2" ySplit="3" topLeftCell="C195" activePane="bottomRight" state="frozen"/>
      <selection pane="topRight"/>
      <selection pane="bottomLeft"/>
      <selection pane="bottomRight" activeCell="B206" sqref="B206"/>
    </sheetView>
  </sheetViews>
  <sheetFormatPr baseColWidth="10" defaultColWidth="11" defaultRowHeight="16" x14ac:dyDescent="0.2"/>
  <cols>
    <col min="2" max="2" width="33.1640625" customWidth="1"/>
    <col min="3" max="3" width="23.1640625" customWidth="1"/>
    <col min="4" max="4" width="30.1640625" customWidth="1"/>
    <col min="5" max="5" width="33.83203125" customWidth="1"/>
    <col min="6" max="6" width="17.5" customWidth="1"/>
    <col min="7" max="7" width="17" customWidth="1"/>
    <col min="8" max="8" width="17.6640625" customWidth="1"/>
    <col min="9" max="9" width="17.5" customWidth="1"/>
    <col min="10" max="10" width="18.5" customWidth="1"/>
    <col min="13" max="14" width="17" customWidth="1"/>
    <col min="15" max="15" width="18.6640625" customWidth="1"/>
    <col min="16" max="18" width="19.6640625" customWidth="1"/>
    <col min="24" max="24" width="19.6640625" customWidth="1"/>
    <col min="25" max="42" width="11" customWidth="1"/>
    <col min="61" max="61" width="13.83203125" customWidth="1"/>
    <col min="62" max="63" width="14.5" customWidth="1"/>
    <col min="64" max="64" width="18" customWidth="1"/>
    <col min="65" max="65" width="14.5" customWidth="1"/>
    <col min="66" max="66" width="14.83203125" customWidth="1"/>
    <col min="82" max="82" width="12.33203125" customWidth="1"/>
    <col min="83" max="83" width="15.6640625" customWidth="1"/>
    <col min="84" max="84" width="12.33203125" customWidth="1"/>
  </cols>
  <sheetData>
    <row r="1" spans="1:84" ht="16" customHeight="1" x14ac:dyDescent="0.2">
      <c r="A1" s="148" t="s">
        <v>10</v>
      </c>
      <c r="B1" s="148"/>
      <c r="C1" s="148"/>
      <c r="D1" s="148"/>
      <c r="E1" s="148"/>
      <c r="F1" s="150" t="s">
        <v>19</v>
      </c>
      <c r="G1" s="150"/>
      <c r="H1" s="150"/>
      <c r="I1" s="149" t="s">
        <v>29</v>
      </c>
      <c r="J1" s="149"/>
      <c r="K1" s="150" t="s">
        <v>35</v>
      </c>
      <c r="L1" s="150"/>
      <c r="M1" s="150"/>
      <c r="N1" s="149" t="s">
        <v>42</v>
      </c>
      <c r="O1" s="149"/>
      <c r="P1" s="149"/>
      <c r="Q1" s="151" t="s">
        <v>131</v>
      </c>
      <c r="R1" s="151"/>
      <c r="S1" s="149" t="s">
        <v>55</v>
      </c>
      <c r="T1" s="149"/>
      <c r="U1" s="149"/>
      <c r="V1" s="149"/>
      <c r="W1" s="149"/>
      <c r="X1" s="149"/>
      <c r="Y1" s="143" t="s">
        <v>71</v>
      </c>
      <c r="Z1" s="143"/>
      <c r="AA1" s="143"/>
      <c r="AB1" s="143"/>
      <c r="AC1" s="143"/>
      <c r="AD1" s="143"/>
      <c r="AE1" s="143"/>
      <c r="AF1" s="143"/>
      <c r="AG1" s="143"/>
      <c r="AH1" s="143"/>
      <c r="AI1" s="143"/>
      <c r="AJ1" s="143"/>
      <c r="AK1" s="143"/>
      <c r="AL1" s="143"/>
      <c r="AM1" s="143"/>
      <c r="AN1" s="143"/>
      <c r="AO1" s="143"/>
      <c r="AP1" s="143"/>
      <c r="AQ1" s="144" t="s">
        <v>86</v>
      </c>
      <c r="AR1" s="144"/>
      <c r="AS1" s="144"/>
      <c r="AT1" s="144"/>
      <c r="AU1" s="144"/>
      <c r="AV1" s="144"/>
      <c r="AW1" s="144"/>
      <c r="AX1" s="144"/>
      <c r="AY1" s="144"/>
      <c r="AZ1" s="143" t="s">
        <v>89</v>
      </c>
      <c r="BA1" s="143"/>
      <c r="BB1" s="143"/>
      <c r="BC1" s="143"/>
      <c r="BD1" s="143"/>
      <c r="BE1" s="143"/>
      <c r="BF1" s="143"/>
      <c r="BG1" s="143"/>
      <c r="BH1" s="143"/>
      <c r="BI1" s="145" t="s">
        <v>91</v>
      </c>
      <c r="BJ1" s="145"/>
      <c r="BK1" s="145"/>
      <c r="BL1" s="145"/>
      <c r="BM1" s="145"/>
      <c r="BN1" s="145"/>
      <c r="BO1" s="145"/>
      <c r="BP1" s="145"/>
      <c r="BQ1" s="145"/>
      <c r="BR1" s="145"/>
      <c r="BS1" s="145"/>
      <c r="BT1" s="145"/>
      <c r="BU1" s="145"/>
      <c r="BV1" s="145"/>
      <c r="BW1" s="145"/>
      <c r="BX1" s="145"/>
      <c r="BY1" s="145"/>
      <c r="BZ1" s="145"/>
      <c r="CA1" s="145"/>
      <c r="CB1" s="145"/>
      <c r="CC1" s="145"/>
      <c r="CD1" s="145"/>
      <c r="CE1" s="145"/>
    </row>
    <row r="2" spans="1:84" ht="16" customHeight="1" x14ac:dyDescent="0.2">
      <c r="A2" s="148"/>
      <c r="B2" s="148"/>
      <c r="C2" s="148"/>
      <c r="D2" s="148"/>
      <c r="E2" s="148"/>
      <c r="F2" s="150"/>
      <c r="G2" s="150"/>
      <c r="H2" s="150"/>
      <c r="I2" s="149"/>
      <c r="J2" s="149"/>
      <c r="K2" s="150"/>
      <c r="L2" s="150"/>
      <c r="M2" s="150"/>
      <c r="N2" s="149"/>
      <c r="O2" s="149"/>
      <c r="P2" s="149"/>
      <c r="Q2" s="151"/>
      <c r="R2" s="151"/>
      <c r="S2" s="149"/>
      <c r="T2" s="149"/>
      <c r="U2" s="149"/>
      <c r="V2" s="149"/>
      <c r="W2" s="149"/>
      <c r="X2" s="149"/>
      <c r="Y2" s="146" t="s">
        <v>132</v>
      </c>
      <c r="Z2" s="146"/>
      <c r="AA2" s="146"/>
      <c r="AB2" s="147" t="s">
        <v>75</v>
      </c>
      <c r="AC2" s="147"/>
      <c r="AD2" s="147"/>
      <c r="AE2" s="146" t="s">
        <v>77</v>
      </c>
      <c r="AF2" s="146"/>
      <c r="AG2" s="146"/>
      <c r="AH2" s="147" t="s">
        <v>79</v>
      </c>
      <c r="AI2" s="147"/>
      <c r="AJ2" s="147"/>
      <c r="AK2" s="146" t="s">
        <v>81</v>
      </c>
      <c r="AL2" s="146"/>
      <c r="AM2" s="146"/>
      <c r="AN2" s="147" t="s">
        <v>83</v>
      </c>
      <c r="AO2" s="147"/>
      <c r="AP2" s="147"/>
      <c r="AQ2" s="146" t="s">
        <v>79</v>
      </c>
      <c r="AR2" s="146"/>
      <c r="AS2" s="146"/>
      <c r="AT2" s="147" t="s">
        <v>81</v>
      </c>
      <c r="AU2" s="147"/>
      <c r="AV2" s="147"/>
      <c r="AW2" s="146" t="s">
        <v>83</v>
      </c>
      <c r="AX2" s="146"/>
      <c r="AY2" s="146"/>
      <c r="AZ2" s="147" t="s">
        <v>79</v>
      </c>
      <c r="BA2" s="147"/>
      <c r="BB2" s="147"/>
      <c r="BC2" s="146" t="s">
        <v>81</v>
      </c>
      <c r="BD2" s="146"/>
      <c r="BE2" s="146"/>
      <c r="BF2" s="147" t="s">
        <v>83</v>
      </c>
      <c r="BG2" s="147"/>
      <c r="BH2" s="147"/>
      <c r="BI2" s="146" t="s">
        <v>93</v>
      </c>
      <c r="BJ2" s="146"/>
      <c r="BK2" s="146"/>
      <c r="BL2" s="147" t="s">
        <v>95</v>
      </c>
      <c r="BM2" s="147"/>
      <c r="BN2" s="147"/>
      <c r="BO2" s="146" t="s">
        <v>97</v>
      </c>
      <c r="BP2" s="146"/>
      <c r="BQ2" s="146"/>
      <c r="BR2" s="147" t="s">
        <v>99</v>
      </c>
      <c r="BS2" s="147"/>
      <c r="BT2" s="147"/>
      <c r="BU2" s="146" t="s">
        <v>101</v>
      </c>
      <c r="BV2" s="146"/>
      <c r="BW2" s="146"/>
      <c r="BX2" s="147" t="s">
        <v>103</v>
      </c>
      <c r="BY2" s="147"/>
      <c r="BZ2" s="147"/>
      <c r="CA2" s="146" t="s">
        <v>105</v>
      </c>
      <c r="CB2" s="146"/>
      <c r="CC2" s="146"/>
      <c r="CD2" s="41" t="s">
        <v>133</v>
      </c>
      <c r="CE2" s="42" t="s">
        <v>133</v>
      </c>
    </row>
    <row r="3" spans="1:84" x14ac:dyDescent="0.2">
      <c r="A3" s="5" t="s">
        <v>11</v>
      </c>
      <c r="B3" s="5" t="s">
        <v>134</v>
      </c>
      <c r="C3" s="5" t="s">
        <v>13</v>
      </c>
      <c r="D3" s="5" t="s">
        <v>15</v>
      </c>
      <c r="E3" s="5" t="s">
        <v>17</v>
      </c>
      <c r="F3" s="8" t="s">
        <v>135</v>
      </c>
      <c r="G3" s="8" t="s">
        <v>23</v>
      </c>
      <c r="H3" s="8" t="s">
        <v>136</v>
      </c>
      <c r="I3" s="8" t="s">
        <v>31</v>
      </c>
      <c r="J3" s="8" t="s">
        <v>131</v>
      </c>
      <c r="K3" s="8" t="s">
        <v>36</v>
      </c>
      <c r="L3" s="8" t="s">
        <v>38</v>
      </c>
      <c r="M3" s="8" t="s">
        <v>137</v>
      </c>
      <c r="N3" s="8" t="s">
        <v>42</v>
      </c>
      <c r="O3" s="8" t="s">
        <v>45</v>
      </c>
      <c r="P3" s="8" t="s">
        <v>47</v>
      </c>
      <c r="Q3" s="23" t="s">
        <v>51</v>
      </c>
      <c r="R3" s="23" t="s">
        <v>53</v>
      </c>
      <c r="S3" s="8" t="s">
        <v>56</v>
      </c>
      <c r="T3" s="8" t="s">
        <v>58</v>
      </c>
      <c r="U3" s="8" t="s">
        <v>60</v>
      </c>
      <c r="V3" s="8" t="s">
        <v>62</v>
      </c>
      <c r="W3" s="8" t="s">
        <v>64</v>
      </c>
      <c r="X3" s="8" t="s">
        <v>66</v>
      </c>
      <c r="Y3" s="8" t="s">
        <v>138</v>
      </c>
      <c r="Z3" s="8" t="s">
        <v>139</v>
      </c>
      <c r="AA3" s="8" t="s">
        <v>140</v>
      </c>
      <c r="AB3" s="8" t="s">
        <v>138</v>
      </c>
      <c r="AC3" s="8" t="s">
        <v>139</v>
      </c>
      <c r="AD3" s="8" t="s">
        <v>140</v>
      </c>
      <c r="AE3" s="8" t="s">
        <v>138</v>
      </c>
      <c r="AF3" s="8" t="s">
        <v>139</v>
      </c>
      <c r="AG3" s="8" t="s">
        <v>140</v>
      </c>
      <c r="AH3" s="8" t="s">
        <v>138</v>
      </c>
      <c r="AI3" s="8" t="s">
        <v>139</v>
      </c>
      <c r="AJ3" s="8" t="s">
        <v>140</v>
      </c>
      <c r="AK3" s="8" t="s">
        <v>138</v>
      </c>
      <c r="AL3" s="8" t="s">
        <v>139</v>
      </c>
      <c r="AM3" s="8" t="s">
        <v>140</v>
      </c>
      <c r="AN3" s="8" t="s">
        <v>138</v>
      </c>
      <c r="AO3" s="8" t="s">
        <v>139</v>
      </c>
      <c r="AP3" s="8" t="s">
        <v>140</v>
      </c>
      <c r="AQ3" s="8" t="s">
        <v>138</v>
      </c>
      <c r="AR3" s="8" t="s">
        <v>139</v>
      </c>
      <c r="AS3" s="8" t="s">
        <v>140</v>
      </c>
      <c r="AT3" s="8" t="s">
        <v>138</v>
      </c>
      <c r="AU3" s="8" t="s">
        <v>139</v>
      </c>
      <c r="AV3" s="8" t="s">
        <v>140</v>
      </c>
      <c r="AW3" s="8" t="s">
        <v>138</v>
      </c>
      <c r="AX3" s="8" t="s">
        <v>139</v>
      </c>
      <c r="AY3" s="8" t="s">
        <v>140</v>
      </c>
      <c r="AZ3" s="8" t="s">
        <v>138</v>
      </c>
      <c r="BA3" s="8" t="s">
        <v>139</v>
      </c>
      <c r="BB3" s="8" t="s">
        <v>140</v>
      </c>
      <c r="BC3" s="8" t="s">
        <v>138</v>
      </c>
      <c r="BD3" s="8" t="s">
        <v>139</v>
      </c>
      <c r="BE3" s="8" t="s">
        <v>140</v>
      </c>
      <c r="BF3" s="8" t="s">
        <v>138</v>
      </c>
      <c r="BG3" s="8" t="s">
        <v>139</v>
      </c>
      <c r="BH3" s="8" t="s">
        <v>140</v>
      </c>
      <c r="BI3" s="8" t="s">
        <v>138</v>
      </c>
      <c r="BJ3" s="8" t="s">
        <v>139</v>
      </c>
      <c r="BK3" s="8" t="s">
        <v>141</v>
      </c>
      <c r="BL3" s="8" t="s">
        <v>138</v>
      </c>
      <c r="BM3" s="8" t="s">
        <v>139</v>
      </c>
      <c r="BN3" s="8" t="s">
        <v>141</v>
      </c>
      <c r="BO3" s="8" t="s">
        <v>138</v>
      </c>
      <c r="BP3" s="8" t="s">
        <v>139</v>
      </c>
      <c r="BQ3" s="8" t="s">
        <v>141</v>
      </c>
      <c r="BR3" s="8" t="s">
        <v>138</v>
      </c>
      <c r="BS3" s="8" t="s">
        <v>139</v>
      </c>
      <c r="BT3" s="8" t="s">
        <v>141</v>
      </c>
      <c r="BU3" s="8" t="s">
        <v>138</v>
      </c>
      <c r="BV3" s="8" t="s">
        <v>139</v>
      </c>
      <c r="BW3" s="8" t="s">
        <v>141</v>
      </c>
      <c r="BX3" s="8" t="s">
        <v>138</v>
      </c>
      <c r="BY3" s="8" t="s">
        <v>139</v>
      </c>
      <c r="BZ3" s="8" t="s">
        <v>141</v>
      </c>
      <c r="CA3" s="8" t="s">
        <v>138</v>
      </c>
      <c r="CB3" s="8" t="s">
        <v>139</v>
      </c>
      <c r="CC3" s="8" t="s">
        <v>141</v>
      </c>
      <c r="CD3" s="32" t="s">
        <v>142</v>
      </c>
      <c r="CE3" s="31" t="s">
        <v>143</v>
      </c>
    </row>
    <row r="4" spans="1:84" x14ac:dyDescent="0.2">
      <c r="A4" t="s">
        <v>144</v>
      </c>
      <c r="B4" s="6" t="s">
        <v>145</v>
      </c>
      <c r="C4" t="s">
        <v>146</v>
      </c>
      <c r="D4" t="s">
        <v>147</v>
      </c>
      <c r="E4" t="s">
        <v>148</v>
      </c>
      <c r="F4" s="9"/>
      <c r="G4" s="10"/>
      <c r="H4" s="11"/>
      <c r="I4" s="12" t="s">
        <v>149</v>
      </c>
      <c r="J4" s="13" t="s">
        <v>150</v>
      </c>
      <c r="K4" s="6">
        <v>153</v>
      </c>
      <c r="L4">
        <v>766</v>
      </c>
      <c r="M4" s="17">
        <v>4679795</v>
      </c>
      <c r="N4" s="18" t="s">
        <v>151</v>
      </c>
      <c r="O4" s="18">
        <v>12</v>
      </c>
      <c r="P4" s="18" t="s">
        <v>152</v>
      </c>
      <c r="Q4" s="24" t="s">
        <v>152</v>
      </c>
      <c r="R4" s="24" t="s">
        <v>152</v>
      </c>
      <c r="S4" s="25">
        <v>0.61</v>
      </c>
      <c r="T4" s="25">
        <v>0.65</v>
      </c>
      <c r="U4" s="25">
        <v>0.26</v>
      </c>
      <c r="V4" s="25">
        <v>0.06</v>
      </c>
      <c r="W4" s="25">
        <v>0.81</v>
      </c>
      <c r="X4" s="22" t="s">
        <v>153</v>
      </c>
      <c r="Y4" s="33">
        <v>58</v>
      </c>
      <c r="Z4" s="33">
        <v>45.4</v>
      </c>
      <c r="AA4" s="33">
        <v>-0.3</v>
      </c>
      <c r="AB4" s="33">
        <v>70.400000000000006</v>
      </c>
      <c r="AC4" s="33">
        <v>37.9</v>
      </c>
      <c r="AD4" s="33">
        <v>-0.8</v>
      </c>
      <c r="AE4" s="33">
        <v>4.7</v>
      </c>
      <c r="AF4" s="33">
        <v>8.1999999999999993</v>
      </c>
      <c r="AG4" s="33">
        <v>2.2000000000000002</v>
      </c>
      <c r="AH4" s="33">
        <v>8</v>
      </c>
      <c r="AI4" s="33">
        <v>7.8</v>
      </c>
      <c r="AJ4" s="33">
        <v>1.4</v>
      </c>
      <c r="AK4" s="33">
        <v>16.8</v>
      </c>
      <c r="AL4" s="33">
        <v>16.3</v>
      </c>
      <c r="AM4" s="33">
        <v>1.2</v>
      </c>
      <c r="AN4" s="33">
        <v>28.3</v>
      </c>
      <c r="AO4" s="33">
        <v>33.4</v>
      </c>
      <c r="AP4" s="33">
        <v>1.5</v>
      </c>
      <c r="AQ4" s="33">
        <v>6.8</v>
      </c>
      <c r="AR4" s="33">
        <v>9.9</v>
      </c>
      <c r="AS4" s="33">
        <v>4.0999999999999996</v>
      </c>
      <c r="AT4" s="33">
        <v>25.5</v>
      </c>
      <c r="AU4" s="33">
        <v>21</v>
      </c>
      <c r="AV4" s="33">
        <v>0.4</v>
      </c>
      <c r="AW4" s="33">
        <v>48.1</v>
      </c>
      <c r="AX4" s="33">
        <v>42</v>
      </c>
      <c r="AY4" s="33">
        <v>0.3</v>
      </c>
      <c r="AZ4" s="33">
        <v>21.2</v>
      </c>
      <c r="BA4" s="33">
        <v>22.6</v>
      </c>
      <c r="BB4" s="33">
        <v>2.4</v>
      </c>
      <c r="BC4" s="33">
        <v>18.899999999999999</v>
      </c>
      <c r="BD4" s="33">
        <v>22.7</v>
      </c>
      <c r="BE4" s="33">
        <v>2.8</v>
      </c>
      <c r="BF4" s="33">
        <v>13.2</v>
      </c>
      <c r="BG4" s="33">
        <v>18.5</v>
      </c>
      <c r="BH4" s="33">
        <v>3</v>
      </c>
      <c r="BI4" s="35"/>
      <c r="BJ4" s="35"/>
      <c r="BK4" s="35"/>
      <c r="BL4" s="35"/>
      <c r="BM4" s="35"/>
      <c r="BN4" s="35"/>
      <c r="BO4" s="38"/>
      <c r="BP4" s="38"/>
      <c r="BQ4" s="38"/>
      <c r="BR4" s="38"/>
      <c r="BS4" s="38"/>
      <c r="BT4" s="38"/>
      <c r="BU4" s="38"/>
      <c r="BV4" s="38"/>
      <c r="BW4" s="38"/>
      <c r="BX4" s="38"/>
      <c r="BY4" s="38"/>
      <c r="BZ4" s="38"/>
      <c r="CA4" s="38"/>
      <c r="CB4" s="38"/>
      <c r="CC4" s="38"/>
      <c r="CD4" s="43">
        <v>1</v>
      </c>
      <c r="CE4" s="44">
        <v>1</v>
      </c>
    </row>
    <row r="5" spans="1:84" x14ac:dyDescent="0.2">
      <c r="A5" t="s">
        <v>154</v>
      </c>
      <c r="B5" s="6" t="s">
        <v>155</v>
      </c>
      <c r="C5" t="s">
        <v>156</v>
      </c>
      <c r="D5" t="s">
        <v>157</v>
      </c>
      <c r="E5" t="s">
        <v>158</v>
      </c>
      <c r="F5" s="9"/>
      <c r="G5" s="10"/>
      <c r="H5" s="11"/>
      <c r="I5" s="14" t="s">
        <v>151</v>
      </c>
      <c r="J5" s="13" t="s">
        <v>150</v>
      </c>
      <c r="K5" s="6">
        <v>113</v>
      </c>
      <c r="L5">
        <v>276</v>
      </c>
      <c r="M5" s="17">
        <v>366457</v>
      </c>
      <c r="N5" s="18" t="s">
        <v>151</v>
      </c>
      <c r="O5" s="18">
        <v>2</v>
      </c>
      <c r="P5" s="18" t="s">
        <v>152</v>
      </c>
      <c r="Q5" s="24" t="s">
        <v>152</v>
      </c>
      <c r="R5" s="24" t="s">
        <v>152</v>
      </c>
      <c r="S5" s="25">
        <v>0.42</v>
      </c>
      <c r="T5" s="25">
        <v>0.28999999999999998</v>
      </c>
      <c r="U5" s="25">
        <v>0.12</v>
      </c>
      <c r="V5" s="25">
        <v>0.14000000000000001</v>
      </c>
      <c r="W5" s="25">
        <v>0.89</v>
      </c>
      <c r="X5" s="22" t="s">
        <v>153</v>
      </c>
      <c r="Y5" s="33">
        <v>43.8</v>
      </c>
      <c r="Z5" s="33">
        <v>47.4</v>
      </c>
      <c r="AA5" s="33">
        <v>0.2</v>
      </c>
      <c r="AB5" s="33">
        <v>12.8</v>
      </c>
      <c r="AC5" s="33">
        <v>27</v>
      </c>
      <c r="AD5" s="33">
        <v>2.5</v>
      </c>
      <c r="AE5" s="33">
        <v>2.5</v>
      </c>
      <c r="AF5" s="33">
        <v>9.6</v>
      </c>
      <c r="AG5" s="33">
        <v>8.8000000000000007</v>
      </c>
      <c r="AH5" s="33">
        <v>9.8000000000000007</v>
      </c>
      <c r="AI5" s="33">
        <v>10.3</v>
      </c>
      <c r="AJ5" s="33">
        <v>4.9000000000000004</v>
      </c>
      <c r="AK5" s="33">
        <v>10</v>
      </c>
      <c r="AL5" s="33">
        <v>10.5</v>
      </c>
      <c r="AM5" s="33">
        <v>4.4000000000000004</v>
      </c>
      <c r="AN5" s="33">
        <v>21.1</v>
      </c>
      <c r="AO5" s="33">
        <v>15.2</v>
      </c>
      <c r="AP5" s="33">
        <v>0.6</v>
      </c>
      <c r="AQ5" s="33">
        <v>9.3000000000000007</v>
      </c>
      <c r="AR5" s="33">
        <v>8.6</v>
      </c>
      <c r="AS5" s="33">
        <v>2</v>
      </c>
      <c r="AT5" s="33">
        <v>13.3</v>
      </c>
      <c r="AU5" s="33">
        <v>12.2</v>
      </c>
      <c r="AV5" s="33">
        <v>1.8</v>
      </c>
      <c r="AW5" s="33">
        <v>23.7</v>
      </c>
      <c r="AX5" s="33">
        <v>22.4</v>
      </c>
      <c r="AY5" s="33">
        <v>2</v>
      </c>
      <c r="AZ5" s="33">
        <v>56</v>
      </c>
      <c r="BA5" s="33">
        <v>44</v>
      </c>
      <c r="BB5" s="33"/>
      <c r="BC5" s="33">
        <v>53.5</v>
      </c>
      <c r="BD5" s="33">
        <v>46.5</v>
      </c>
      <c r="BE5" s="33"/>
      <c r="BF5" s="33">
        <v>50</v>
      </c>
      <c r="BG5" s="33">
        <v>45</v>
      </c>
      <c r="BH5" s="33"/>
      <c r="BI5" s="35"/>
      <c r="BJ5" s="35"/>
      <c r="BK5" s="35"/>
      <c r="BL5" s="35"/>
      <c r="BM5" s="35"/>
      <c r="BN5" s="35"/>
      <c r="BO5" s="38"/>
      <c r="BP5" s="38"/>
      <c r="BQ5" s="38"/>
      <c r="BR5" s="38"/>
      <c r="BS5" s="38"/>
      <c r="BT5" s="38"/>
      <c r="BU5" s="38"/>
      <c r="BV5" s="38"/>
      <c r="BW5" s="38"/>
      <c r="BX5" s="38"/>
      <c r="BY5" s="38"/>
      <c r="BZ5" s="38"/>
      <c r="CA5" s="38"/>
      <c r="CB5" s="38"/>
      <c r="CC5" s="38"/>
      <c r="CD5" s="43">
        <v>1</v>
      </c>
      <c r="CE5" s="44">
        <v>1</v>
      </c>
    </row>
    <row r="6" spans="1:84" x14ac:dyDescent="0.2">
      <c r="A6" t="s">
        <v>159</v>
      </c>
      <c r="B6" s="6" t="s">
        <v>160</v>
      </c>
      <c r="C6" t="s">
        <v>161</v>
      </c>
      <c r="D6" t="s">
        <v>162</v>
      </c>
      <c r="E6" t="s">
        <v>163</v>
      </c>
      <c r="F6" s="9"/>
      <c r="G6" s="10"/>
      <c r="H6" s="11"/>
      <c r="I6" s="15" t="s">
        <v>164</v>
      </c>
      <c r="J6" s="13" t="s">
        <v>150</v>
      </c>
      <c r="K6" s="6">
        <v>22</v>
      </c>
      <c r="L6">
        <v>97</v>
      </c>
      <c r="M6" s="17">
        <v>31675</v>
      </c>
      <c r="N6" s="18" t="s">
        <v>151</v>
      </c>
      <c r="O6" s="18">
        <v>2</v>
      </c>
      <c r="P6" s="18" t="s">
        <v>152</v>
      </c>
      <c r="Q6" s="24" t="s">
        <v>152</v>
      </c>
      <c r="R6" s="24" t="s">
        <v>152</v>
      </c>
      <c r="S6" s="25">
        <v>0.33</v>
      </c>
      <c r="T6" s="25">
        <v>0.48</v>
      </c>
      <c r="U6" s="25">
        <v>7.0000000000000007E-2</v>
      </c>
      <c r="V6" s="25">
        <v>0.19</v>
      </c>
      <c r="W6" s="25">
        <v>0.77</v>
      </c>
      <c r="X6" s="22" t="s">
        <v>165</v>
      </c>
      <c r="Y6" s="33">
        <v>36.4</v>
      </c>
      <c r="Z6" s="33">
        <v>48.1</v>
      </c>
      <c r="AA6" s="33">
        <v>0.6</v>
      </c>
      <c r="AB6" s="33">
        <v>56</v>
      </c>
      <c r="AC6" s="33">
        <v>37</v>
      </c>
      <c r="AD6" s="33">
        <v>0.1</v>
      </c>
      <c r="AE6" s="33">
        <v>12</v>
      </c>
      <c r="AF6" s="33">
        <v>20.100000000000001</v>
      </c>
      <c r="AG6" s="33">
        <v>1.5</v>
      </c>
      <c r="AH6" s="33">
        <v>16</v>
      </c>
      <c r="AI6" s="33">
        <v>15.5</v>
      </c>
      <c r="AJ6" s="33">
        <v>1.6</v>
      </c>
      <c r="AK6" s="33">
        <v>15.9</v>
      </c>
      <c r="AL6" s="33">
        <v>15</v>
      </c>
      <c r="AM6" s="33">
        <v>1.5</v>
      </c>
      <c r="AN6" s="33">
        <v>14.2</v>
      </c>
      <c r="AO6" s="33">
        <v>11</v>
      </c>
      <c r="AP6" s="33">
        <v>0.9</v>
      </c>
      <c r="AQ6" s="33">
        <v>18.100000000000001</v>
      </c>
      <c r="AR6" s="33">
        <v>15.1</v>
      </c>
      <c r="AS6" s="33">
        <v>0.8</v>
      </c>
      <c r="AT6" s="33">
        <v>17.8</v>
      </c>
      <c r="AU6" s="33">
        <v>14.2</v>
      </c>
      <c r="AV6" s="33">
        <v>0.8</v>
      </c>
      <c r="AW6" s="33">
        <v>12</v>
      </c>
      <c r="AX6" s="33">
        <v>9.9</v>
      </c>
      <c r="AY6" s="33">
        <v>1</v>
      </c>
      <c r="AZ6" s="33">
        <v>61</v>
      </c>
      <c r="BA6" s="33">
        <v>38</v>
      </c>
      <c r="BB6" s="33"/>
      <c r="BC6" s="33">
        <v>60</v>
      </c>
      <c r="BD6" s="33">
        <v>39</v>
      </c>
      <c r="BE6" s="33"/>
      <c r="BF6" s="33">
        <v>54</v>
      </c>
      <c r="BG6" s="33">
        <v>36</v>
      </c>
      <c r="BH6" s="33"/>
      <c r="BI6" s="35"/>
      <c r="BJ6" s="35"/>
      <c r="BK6" s="35"/>
      <c r="BL6" s="35"/>
      <c r="BM6" s="35"/>
      <c r="BN6" s="35"/>
      <c r="BO6" s="38"/>
      <c r="BP6" s="38"/>
      <c r="BQ6" s="38"/>
      <c r="BR6" s="38"/>
      <c r="BS6" s="38"/>
      <c r="BT6" s="38"/>
      <c r="BU6" s="38"/>
      <c r="BV6" s="38"/>
      <c r="BW6" s="38"/>
      <c r="BX6" s="38"/>
      <c r="BY6" s="38"/>
      <c r="BZ6" s="38"/>
      <c r="CA6" s="38"/>
      <c r="CB6" s="38"/>
      <c r="CC6" s="38"/>
      <c r="CD6" s="43">
        <v>1</v>
      </c>
      <c r="CE6" s="44">
        <v>1</v>
      </c>
    </row>
    <row r="7" spans="1:84" x14ac:dyDescent="0.2">
      <c r="A7" t="s">
        <v>166</v>
      </c>
      <c r="B7" s="6" t="s">
        <v>167</v>
      </c>
      <c r="C7" t="s">
        <v>168</v>
      </c>
      <c r="D7" t="s">
        <v>169</v>
      </c>
      <c r="E7" t="s">
        <v>170</v>
      </c>
      <c r="F7" s="9"/>
      <c r="G7" s="10"/>
      <c r="H7" s="11"/>
      <c r="I7" s="14" t="s">
        <v>151</v>
      </c>
      <c r="J7" s="13" t="s">
        <v>150</v>
      </c>
      <c r="K7" s="6">
        <v>18</v>
      </c>
      <c r="L7">
        <v>125</v>
      </c>
      <c r="M7" s="17">
        <v>59831</v>
      </c>
      <c r="N7" s="18" t="s">
        <v>151</v>
      </c>
      <c r="O7" s="18">
        <v>2</v>
      </c>
      <c r="P7" s="18" t="s">
        <v>152</v>
      </c>
      <c r="Q7" s="24" t="s">
        <v>152</v>
      </c>
      <c r="R7" s="24" t="s">
        <v>152</v>
      </c>
      <c r="S7" s="25">
        <v>0.47</v>
      </c>
      <c r="T7" s="25">
        <v>0.62</v>
      </c>
      <c r="U7" s="25">
        <v>0.45</v>
      </c>
      <c r="V7" s="25">
        <v>0.19</v>
      </c>
      <c r="W7" s="25">
        <v>0.79</v>
      </c>
      <c r="X7" s="22" t="s">
        <v>165</v>
      </c>
      <c r="Y7" s="33">
        <v>33.299999999999997</v>
      </c>
      <c r="Z7" s="33">
        <v>47.1</v>
      </c>
      <c r="AA7" s="33">
        <v>0.8</v>
      </c>
      <c r="AB7" s="33">
        <v>15.8</v>
      </c>
      <c r="AC7" s="33">
        <v>20.100000000000001</v>
      </c>
      <c r="AD7" s="33">
        <v>1.3</v>
      </c>
      <c r="AE7" s="33">
        <v>7.1</v>
      </c>
      <c r="AF7" s="33">
        <v>20.9</v>
      </c>
      <c r="AG7" s="33">
        <v>4.0999999999999996</v>
      </c>
      <c r="AH7" s="33">
        <v>11.3</v>
      </c>
      <c r="AI7" s="33">
        <v>20.3</v>
      </c>
      <c r="AJ7" s="33">
        <v>3.7</v>
      </c>
      <c r="AK7" s="33">
        <v>11</v>
      </c>
      <c r="AL7" s="33">
        <v>20.3</v>
      </c>
      <c r="AM7" s="33">
        <v>3.7</v>
      </c>
      <c r="AN7" s="33">
        <v>13.2</v>
      </c>
      <c r="AO7" s="33">
        <v>16.3</v>
      </c>
      <c r="AP7" s="33">
        <v>2.9</v>
      </c>
      <c r="AQ7" s="33">
        <v>13.4</v>
      </c>
      <c r="AR7" s="33">
        <v>18.899999999999999</v>
      </c>
      <c r="AS7" s="33">
        <v>2.5</v>
      </c>
      <c r="AT7" s="33">
        <v>13.3</v>
      </c>
      <c r="AU7" s="33">
        <v>18.7</v>
      </c>
      <c r="AV7" s="33">
        <v>2.4</v>
      </c>
      <c r="AW7" s="33">
        <v>13.4</v>
      </c>
      <c r="AX7" s="33">
        <v>13.4</v>
      </c>
      <c r="AY7" s="33">
        <v>1.8</v>
      </c>
      <c r="AZ7" s="33">
        <v>96.5</v>
      </c>
      <c r="BA7" s="33">
        <v>2.5</v>
      </c>
      <c r="BB7" s="33"/>
      <c r="BC7" s="33">
        <v>96.5</v>
      </c>
      <c r="BD7" s="33">
        <v>2.5</v>
      </c>
      <c r="BE7" s="33"/>
      <c r="BF7" s="33">
        <v>85</v>
      </c>
      <c r="BG7" s="33">
        <v>7</v>
      </c>
      <c r="BH7" s="33"/>
      <c r="BI7" s="35"/>
      <c r="BJ7" s="35"/>
      <c r="BK7" s="35"/>
      <c r="BL7" s="35"/>
      <c r="BM7" s="35"/>
      <c r="BN7" s="35"/>
      <c r="BO7" s="38"/>
      <c r="BP7" s="38"/>
      <c r="BQ7" s="38"/>
      <c r="BR7" s="38"/>
      <c r="BS7" s="38"/>
      <c r="BT7" s="38"/>
      <c r="BU7" s="38"/>
      <c r="BV7" s="38"/>
      <c r="BW7" s="38"/>
      <c r="BX7" s="38"/>
      <c r="BY7" s="38"/>
      <c r="BZ7" s="38"/>
      <c r="CA7" s="38"/>
      <c r="CB7" s="38"/>
      <c r="CC7" s="38"/>
      <c r="CD7" s="43">
        <v>1</v>
      </c>
      <c r="CE7" s="44">
        <v>1</v>
      </c>
    </row>
    <row r="8" spans="1:84" x14ac:dyDescent="0.2">
      <c r="A8" t="s">
        <v>171</v>
      </c>
      <c r="B8" s="6" t="s">
        <v>172</v>
      </c>
      <c r="C8" t="s">
        <v>173</v>
      </c>
      <c r="D8" t="s">
        <v>174</v>
      </c>
      <c r="E8" t="s">
        <v>175</v>
      </c>
      <c r="F8" s="9"/>
      <c r="G8" s="10"/>
      <c r="H8" s="9"/>
      <c r="I8" s="12" t="s">
        <v>149</v>
      </c>
      <c r="J8" s="15" t="s">
        <v>164</v>
      </c>
      <c r="K8" s="6">
        <v>21</v>
      </c>
      <c r="L8">
        <v>43</v>
      </c>
      <c r="M8" s="17">
        <v>180485</v>
      </c>
      <c r="N8" s="18" t="s">
        <v>151</v>
      </c>
      <c r="O8" s="18">
        <v>6</v>
      </c>
      <c r="P8" s="18" t="s">
        <v>152</v>
      </c>
      <c r="Q8" s="24" t="s">
        <v>152</v>
      </c>
      <c r="R8" s="24" t="s">
        <v>152</v>
      </c>
      <c r="S8" s="25">
        <v>0.6</v>
      </c>
      <c r="T8" s="25">
        <v>0.57999999999999996</v>
      </c>
      <c r="U8" s="25">
        <v>0.38</v>
      </c>
      <c r="V8" s="25">
        <v>0.09</v>
      </c>
      <c r="W8" s="25">
        <v>0.85</v>
      </c>
      <c r="X8" s="22" t="s">
        <v>153</v>
      </c>
      <c r="Y8" s="33">
        <v>58.7</v>
      </c>
      <c r="Z8" s="33">
        <v>44.4</v>
      </c>
      <c r="AA8" s="33">
        <v>-0.4</v>
      </c>
      <c r="AB8" s="33">
        <v>28.7</v>
      </c>
      <c r="AC8" s="33">
        <v>37.4</v>
      </c>
      <c r="AD8" s="33">
        <v>1</v>
      </c>
      <c r="AE8" s="33">
        <v>12.5</v>
      </c>
      <c r="AF8" s="33">
        <v>17.3</v>
      </c>
      <c r="AG8" s="33">
        <v>1.6</v>
      </c>
      <c r="AH8" s="33">
        <v>17.100000000000001</v>
      </c>
      <c r="AI8" s="33">
        <v>13.9</v>
      </c>
      <c r="AJ8" s="33">
        <v>0.6</v>
      </c>
      <c r="AK8" s="33">
        <v>21.4</v>
      </c>
      <c r="AL8" s="33">
        <v>16</v>
      </c>
      <c r="AM8" s="33">
        <v>0.3</v>
      </c>
      <c r="AN8" s="33">
        <v>29.5</v>
      </c>
      <c r="AO8" s="33">
        <v>25.8</v>
      </c>
      <c r="AP8" s="33">
        <v>1.9</v>
      </c>
      <c r="AQ8" s="33">
        <v>17.7</v>
      </c>
      <c r="AR8" s="33">
        <v>13.8</v>
      </c>
      <c r="AS8" s="33">
        <v>0.9</v>
      </c>
      <c r="AT8" s="33">
        <v>22.8</v>
      </c>
      <c r="AU8" s="33">
        <v>14.9</v>
      </c>
      <c r="AV8" s="33">
        <v>0.7</v>
      </c>
      <c r="AW8" s="33">
        <v>30.5</v>
      </c>
      <c r="AX8" s="33">
        <v>26.4</v>
      </c>
      <c r="AY8" s="33">
        <v>1.6</v>
      </c>
      <c r="AZ8" s="33">
        <v>28.5</v>
      </c>
      <c r="BA8" s="33">
        <v>27.9</v>
      </c>
      <c r="BB8" s="33">
        <v>1</v>
      </c>
      <c r="BC8" s="33">
        <v>35</v>
      </c>
      <c r="BD8" s="33">
        <v>26.3</v>
      </c>
      <c r="BE8" s="33">
        <v>0</v>
      </c>
      <c r="BF8" s="33">
        <v>43.5</v>
      </c>
      <c r="BG8" s="33">
        <v>30.3</v>
      </c>
      <c r="BH8" s="33">
        <v>0.9</v>
      </c>
      <c r="BI8" s="35">
        <v>0</v>
      </c>
      <c r="BJ8" s="35">
        <v>0</v>
      </c>
      <c r="BK8" s="35">
        <v>0</v>
      </c>
      <c r="BL8" s="35">
        <v>-4695.32</v>
      </c>
      <c r="BM8" s="35">
        <v>5929.99</v>
      </c>
      <c r="BN8" s="35">
        <v>0</v>
      </c>
      <c r="BO8" s="38">
        <v>-3.53</v>
      </c>
      <c r="BP8" s="38">
        <v>3.66</v>
      </c>
      <c r="BQ8" s="38">
        <v>-10</v>
      </c>
      <c r="BR8" s="38">
        <v>1</v>
      </c>
      <c r="BS8" s="38">
        <v>0</v>
      </c>
      <c r="BT8" s="38">
        <v>1</v>
      </c>
      <c r="BU8" s="38">
        <v>0.97</v>
      </c>
      <c r="BV8" s="38">
        <v>0.04</v>
      </c>
      <c r="BW8" s="38">
        <v>1</v>
      </c>
      <c r="BX8" s="38">
        <v>0.92</v>
      </c>
      <c r="BY8" s="38">
        <v>7.0000000000000007E-2</v>
      </c>
      <c r="BZ8" s="38">
        <v>0.81</v>
      </c>
      <c r="CA8" s="38">
        <v>0.98</v>
      </c>
      <c r="CB8" s="38">
        <v>0.03</v>
      </c>
      <c r="CC8" s="38">
        <v>1</v>
      </c>
      <c r="CD8" s="43">
        <v>1</v>
      </c>
      <c r="CE8" s="44">
        <v>1</v>
      </c>
      <c r="CF8" s="33"/>
    </row>
    <row r="9" spans="1:84" x14ac:dyDescent="0.2">
      <c r="A9" t="s">
        <v>176</v>
      </c>
      <c r="B9" s="6" t="s">
        <v>177</v>
      </c>
      <c r="C9" t="s">
        <v>178</v>
      </c>
      <c r="D9" t="s">
        <v>162</v>
      </c>
      <c r="E9" t="s">
        <v>177</v>
      </c>
      <c r="F9" s="9"/>
      <c r="G9" s="9"/>
      <c r="H9" s="11"/>
      <c r="I9" s="12" t="s">
        <v>149</v>
      </c>
      <c r="J9" s="13" t="s">
        <v>150</v>
      </c>
      <c r="K9" s="6">
        <v>75</v>
      </c>
      <c r="L9">
        <v>314</v>
      </c>
      <c r="M9" s="17">
        <v>54350</v>
      </c>
      <c r="N9" s="18" t="s">
        <v>151</v>
      </c>
      <c r="O9" s="18">
        <v>15</v>
      </c>
      <c r="P9" s="18" t="s">
        <v>152</v>
      </c>
      <c r="Q9" s="24" t="s">
        <v>152</v>
      </c>
      <c r="R9" s="24" t="s">
        <v>152</v>
      </c>
      <c r="S9" s="25">
        <v>0.28000000000000003</v>
      </c>
      <c r="T9" s="25">
        <v>0.4</v>
      </c>
      <c r="U9" s="25">
        <v>0.04</v>
      </c>
      <c r="V9" s="25">
        <v>0.12</v>
      </c>
      <c r="W9" s="25">
        <v>0.48</v>
      </c>
      <c r="X9" s="22" t="s">
        <v>165</v>
      </c>
      <c r="Y9" s="33">
        <v>9.9</v>
      </c>
      <c r="Z9" s="33">
        <v>28.3</v>
      </c>
      <c r="AA9" s="33">
        <v>2.7</v>
      </c>
      <c r="AB9" s="33">
        <v>11.6</v>
      </c>
      <c r="AC9" s="33">
        <v>20.5</v>
      </c>
      <c r="AD9" s="33">
        <v>2.7</v>
      </c>
      <c r="AE9" s="33">
        <v>2</v>
      </c>
      <c r="AF9" s="33">
        <v>9.9</v>
      </c>
      <c r="AG9" s="33">
        <v>4.8</v>
      </c>
      <c r="AH9" s="33">
        <v>6.8</v>
      </c>
      <c r="AI9" s="33">
        <v>10.8</v>
      </c>
      <c r="AJ9" s="33">
        <v>3</v>
      </c>
      <c r="AK9" s="33">
        <v>29</v>
      </c>
      <c r="AL9" s="33">
        <v>21.1</v>
      </c>
      <c r="AM9" s="33">
        <v>-0.1</v>
      </c>
      <c r="AN9" s="33">
        <v>56.1</v>
      </c>
      <c r="AO9" s="33">
        <v>41.7</v>
      </c>
      <c r="AP9" s="33">
        <v>0</v>
      </c>
      <c r="AQ9" s="33">
        <v>0</v>
      </c>
      <c r="AR9" s="33">
        <v>0</v>
      </c>
      <c r="AS9" s="33"/>
      <c r="AT9" s="33">
        <v>100</v>
      </c>
      <c r="AU9" s="33">
        <v>0</v>
      </c>
      <c r="AV9" s="33"/>
      <c r="AW9" s="33">
        <v>100</v>
      </c>
      <c r="AX9" s="33">
        <v>0</v>
      </c>
      <c r="AY9" s="33"/>
      <c r="AZ9" s="33">
        <v>0</v>
      </c>
      <c r="BA9" s="33">
        <v>0</v>
      </c>
      <c r="BB9" s="33"/>
      <c r="BC9" s="33">
        <v>100</v>
      </c>
      <c r="BD9" s="33">
        <v>0</v>
      </c>
      <c r="BE9" s="33"/>
      <c r="BF9" s="33">
        <v>100</v>
      </c>
      <c r="BG9" s="33">
        <v>0</v>
      </c>
      <c r="BH9" s="33"/>
      <c r="BI9" s="35"/>
      <c r="BJ9" s="35"/>
      <c r="BK9" s="35"/>
      <c r="BL9" s="35"/>
      <c r="BM9" s="35"/>
      <c r="BN9" s="35"/>
      <c r="BO9" s="38"/>
      <c r="BP9" s="38"/>
      <c r="BQ9" s="38"/>
      <c r="BR9" s="38"/>
      <c r="BS9" s="38"/>
      <c r="BT9" s="38"/>
      <c r="BU9" s="38"/>
      <c r="BV9" s="38"/>
      <c r="BW9" s="38"/>
      <c r="BX9" s="38"/>
      <c r="BY9" s="38"/>
      <c r="BZ9" s="38"/>
      <c r="CA9" s="38"/>
      <c r="CB9" s="38"/>
      <c r="CC9" s="38"/>
      <c r="CD9" s="43">
        <v>1</v>
      </c>
      <c r="CE9" s="44">
        <v>1</v>
      </c>
      <c r="CF9" s="33"/>
    </row>
    <row r="10" spans="1:84" x14ac:dyDescent="0.2">
      <c r="A10" t="s">
        <v>179</v>
      </c>
      <c r="B10" s="6" t="s">
        <v>180</v>
      </c>
      <c r="C10" t="s">
        <v>181</v>
      </c>
      <c r="D10" t="s">
        <v>174</v>
      </c>
      <c r="E10" t="s">
        <v>182</v>
      </c>
      <c r="F10" s="9"/>
      <c r="G10" s="10"/>
      <c r="H10" s="9"/>
      <c r="I10" s="12" t="s">
        <v>149</v>
      </c>
      <c r="J10" s="14" t="s">
        <v>151</v>
      </c>
      <c r="K10" s="6">
        <v>49</v>
      </c>
      <c r="L10">
        <v>389</v>
      </c>
      <c r="M10" s="17">
        <v>180759</v>
      </c>
      <c r="N10" s="18" t="s">
        <v>151</v>
      </c>
      <c r="O10" s="18">
        <v>5</v>
      </c>
      <c r="P10" s="18" t="s">
        <v>152</v>
      </c>
      <c r="Q10" s="26">
        <v>0.14395886889460199</v>
      </c>
      <c r="R10" s="26" t="s">
        <v>152</v>
      </c>
      <c r="S10" s="25">
        <v>0.7</v>
      </c>
      <c r="T10" s="25">
        <v>0.7</v>
      </c>
      <c r="U10" s="25">
        <v>7.0000000000000007E-2</v>
      </c>
      <c r="V10" s="25">
        <v>0.08</v>
      </c>
      <c r="W10" s="25">
        <v>0.74</v>
      </c>
      <c r="X10" s="22" t="s">
        <v>165</v>
      </c>
      <c r="Y10" s="33">
        <v>71.400000000000006</v>
      </c>
      <c r="Z10" s="33">
        <v>45.2</v>
      </c>
      <c r="AA10" s="33">
        <v>-1</v>
      </c>
      <c r="AB10" s="33">
        <v>74.599999999999994</v>
      </c>
      <c r="AC10" s="33">
        <v>40.6</v>
      </c>
      <c r="AD10" s="33">
        <v>-1</v>
      </c>
      <c r="AE10" s="33">
        <v>3.7</v>
      </c>
      <c r="AF10" s="33">
        <v>13.8</v>
      </c>
      <c r="AG10" s="33">
        <v>6.8</v>
      </c>
      <c r="AH10" s="33">
        <v>9.6</v>
      </c>
      <c r="AI10" s="33">
        <v>13.9</v>
      </c>
      <c r="AJ10" s="33">
        <v>5.4</v>
      </c>
      <c r="AK10" s="33">
        <v>11</v>
      </c>
      <c r="AL10" s="33">
        <v>14.2</v>
      </c>
      <c r="AM10" s="33">
        <v>4.8</v>
      </c>
      <c r="AN10" s="33">
        <v>17.899999999999999</v>
      </c>
      <c r="AO10" s="33">
        <v>16.7</v>
      </c>
      <c r="AP10" s="33">
        <v>2</v>
      </c>
      <c r="AQ10" s="33">
        <v>12.8</v>
      </c>
      <c r="AR10" s="33">
        <v>12.3</v>
      </c>
      <c r="AS10" s="33">
        <v>1.5</v>
      </c>
      <c r="AT10" s="33">
        <v>15.5</v>
      </c>
      <c r="AU10" s="33">
        <v>13.5</v>
      </c>
      <c r="AV10" s="33">
        <v>1.4</v>
      </c>
      <c r="AW10" s="33">
        <v>16.899999999999999</v>
      </c>
      <c r="AX10" s="33">
        <v>17.7</v>
      </c>
      <c r="AY10" s="33">
        <v>2.5</v>
      </c>
      <c r="AZ10" s="33">
        <v>44.2</v>
      </c>
      <c r="BA10" s="33">
        <v>23.8</v>
      </c>
      <c r="BB10" s="33">
        <v>1.5</v>
      </c>
      <c r="BC10" s="33">
        <v>42</v>
      </c>
      <c r="BD10" s="33">
        <v>25.2</v>
      </c>
      <c r="BE10" s="33">
        <v>1.7</v>
      </c>
      <c r="BF10" s="33">
        <v>29.6</v>
      </c>
      <c r="BG10" s="33">
        <v>21.8</v>
      </c>
      <c r="BH10" s="33">
        <v>1.7</v>
      </c>
      <c r="BI10" s="35">
        <v>-3897.18</v>
      </c>
      <c r="BJ10" s="35">
        <v>3566.9</v>
      </c>
      <c r="BK10" s="35">
        <v>-10305.66</v>
      </c>
      <c r="BL10" s="35">
        <v>-15439.72</v>
      </c>
      <c r="BM10" s="35">
        <v>18478.79</v>
      </c>
      <c r="BN10" s="35">
        <v>0</v>
      </c>
      <c r="BO10" s="38">
        <v>-41.17</v>
      </c>
      <c r="BP10" s="38">
        <v>40.17</v>
      </c>
      <c r="BQ10" s="38">
        <v>-56</v>
      </c>
      <c r="BR10" s="38">
        <v>0.96</v>
      </c>
      <c r="BS10" s="38">
        <v>0.02</v>
      </c>
      <c r="BT10" s="38">
        <v>0.95</v>
      </c>
      <c r="BU10" s="38">
        <v>0.79</v>
      </c>
      <c r="BV10" s="38">
        <v>0.23</v>
      </c>
      <c r="BW10" s="38">
        <v>1</v>
      </c>
      <c r="BX10" s="38">
        <v>0.84</v>
      </c>
      <c r="BY10" s="38">
        <v>0.17</v>
      </c>
      <c r="BZ10" s="38">
        <v>0.87</v>
      </c>
      <c r="CA10" s="38">
        <v>0.97</v>
      </c>
      <c r="CB10" s="38">
        <v>0.04</v>
      </c>
      <c r="CC10" s="38">
        <v>1</v>
      </c>
      <c r="CD10" s="45">
        <v>445</v>
      </c>
      <c r="CE10" s="44">
        <v>1</v>
      </c>
      <c r="CF10" s="33"/>
    </row>
    <row r="11" spans="1:84" x14ac:dyDescent="0.2">
      <c r="A11" t="s">
        <v>183</v>
      </c>
      <c r="B11" s="6" t="s">
        <v>184</v>
      </c>
      <c r="C11" t="s">
        <v>185</v>
      </c>
      <c r="D11" t="s">
        <v>169</v>
      </c>
      <c r="E11" t="s">
        <v>186</v>
      </c>
      <c r="F11" s="9"/>
      <c r="G11" s="10"/>
      <c r="H11" s="11"/>
      <c r="I11" s="14" t="s">
        <v>151</v>
      </c>
      <c r="J11" s="13" t="s">
        <v>150</v>
      </c>
      <c r="K11" s="6">
        <v>26</v>
      </c>
      <c r="L11">
        <v>72</v>
      </c>
      <c r="M11" s="17">
        <v>254564</v>
      </c>
      <c r="N11" s="18" t="s">
        <v>151</v>
      </c>
      <c r="O11" s="18">
        <v>1</v>
      </c>
      <c r="P11" s="18" t="s">
        <v>152</v>
      </c>
      <c r="Q11" s="26" t="s">
        <v>152</v>
      </c>
      <c r="R11" s="26" t="s">
        <v>152</v>
      </c>
      <c r="S11" s="25">
        <v>0.56000000000000005</v>
      </c>
      <c r="T11" s="25">
        <v>0.71</v>
      </c>
      <c r="U11" s="25">
        <v>0.1</v>
      </c>
      <c r="V11" s="25">
        <v>0.6</v>
      </c>
      <c r="W11" s="25">
        <v>0.81</v>
      </c>
      <c r="X11" s="22" t="s">
        <v>153</v>
      </c>
      <c r="Y11" s="33">
        <v>58.9</v>
      </c>
      <c r="Z11" s="33">
        <v>47.3</v>
      </c>
      <c r="AA11" s="33">
        <v>-0.4</v>
      </c>
      <c r="AB11" s="33">
        <v>13.4</v>
      </c>
      <c r="AC11" s="33">
        <v>28.9</v>
      </c>
      <c r="AD11" s="33">
        <v>2.2999999999999998</v>
      </c>
      <c r="AE11" s="33">
        <v>11</v>
      </c>
      <c r="AF11" s="33">
        <v>14.9</v>
      </c>
      <c r="AG11" s="33">
        <v>1.6</v>
      </c>
      <c r="AH11" s="33">
        <v>16.8</v>
      </c>
      <c r="AI11" s="33">
        <v>15.7</v>
      </c>
      <c r="AJ11" s="33">
        <v>1.7</v>
      </c>
      <c r="AK11" s="33">
        <v>19</v>
      </c>
      <c r="AL11" s="33">
        <v>14</v>
      </c>
      <c r="AM11" s="33">
        <v>1.6</v>
      </c>
      <c r="AN11" s="33">
        <v>21.3</v>
      </c>
      <c r="AO11" s="33">
        <v>11.4</v>
      </c>
      <c r="AP11" s="33">
        <v>-0.4</v>
      </c>
      <c r="AQ11" s="33">
        <v>16.5</v>
      </c>
      <c r="AR11" s="33">
        <v>15.6</v>
      </c>
      <c r="AS11" s="33">
        <v>1.8</v>
      </c>
      <c r="AT11" s="33">
        <v>18.399999999999999</v>
      </c>
      <c r="AU11" s="33">
        <v>13.7</v>
      </c>
      <c r="AV11" s="33">
        <v>1.7</v>
      </c>
      <c r="AW11" s="33">
        <v>21</v>
      </c>
      <c r="AX11" s="33">
        <v>11.2</v>
      </c>
      <c r="AY11" s="33">
        <v>-0.2</v>
      </c>
      <c r="AZ11" s="33">
        <v>0</v>
      </c>
      <c r="BA11" s="33">
        <v>0</v>
      </c>
      <c r="BB11" s="33"/>
      <c r="BC11" s="33">
        <v>100</v>
      </c>
      <c r="BD11" s="33">
        <v>0</v>
      </c>
      <c r="BE11" s="33"/>
      <c r="BF11" s="33">
        <v>99</v>
      </c>
      <c r="BG11" s="33">
        <v>0</v>
      </c>
      <c r="BH11" s="33"/>
      <c r="BI11" s="35"/>
      <c r="BJ11" s="35"/>
      <c r="BK11" s="35"/>
      <c r="BL11" s="35"/>
      <c r="BM11" s="35"/>
      <c r="BN11" s="35"/>
      <c r="BO11" s="38"/>
      <c r="BP11" s="38"/>
      <c r="BQ11" s="38"/>
      <c r="BR11" s="38"/>
      <c r="BS11" s="38"/>
      <c r="BT11" s="38"/>
      <c r="BU11" s="38"/>
      <c r="BV11" s="38"/>
      <c r="BW11" s="38"/>
      <c r="BX11" s="38"/>
      <c r="BY11" s="38"/>
      <c r="BZ11" s="38"/>
      <c r="CA11" s="38"/>
      <c r="CB11" s="38"/>
      <c r="CC11" s="38"/>
      <c r="CD11" s="43">
        <v>1</v>
      </c>
      <c r="CE11" s="44">
        <v>1</v>
      </c>
      <c r="CF11" s="33"/>
    </row>
    <row r="12" spans="1:84" x14ac:dyDescent="0.2">
      <c r="A12" t="s">
        <v>187</v>
      </c>
      <c r="B12" s="6" t="s">
        <v>188</v>
      </c>
      <c r="C12" t="s">
        <v>189</v>
      </c>
      <c r="D12" t="s">
        <v>174</v>
      </c>
      <c r="E12" t="s">
        <v>190</v>
      </c>
      <c r="F12" s="9"/>
      <c r="G12" s="10"/>
      <c r="H12" s="11"/>
      <c r="I12" s="15" t="s">
        <v>164</v>
      </c>
      <c r="J12" s="13" t="s">
        <v>150</v>
      </c>
      <c r="K12" s="6">
        <v>41</v>
      </c>
      <c r="L12">
        <v>57</v>
      </c>
      <c r="M12" s="17">
        <v>33623</v>
      </c>
      <c r="N12" s="18" t="s">
        <v>151</v>
      </c>
      <c r="O12" s="18">
        <v>8</v>
      </c>
      <c r="P12" s="18" t="s">
        <v>152</v>
      </c>
      <c r="Q12" s="26" t="s">
        <v>152</v>
      </c>
      <c r="R12" s="26" t="s">
        <v>152</v>
      </c>
      <c r="S12" s="25">
        <v>0.52</v>
      </c>
      <c r="T12" s="25">
        <v>0.42</v>
      </c>
      <c r="U12" s="25">
        <v>0.08</v>
      </c>
      <c r="V12" s="25">
        <v>0.24</v>
      </c>
      <c r="W12" s="25">
        <v>0.83</v>
      </c>
      <c r="X12" s="22" t="s">
        <v>153</v>
      </c>
      <c r="Y12" s="33">
        <v>57.2</v>
      </c>
      <c r="Z12" s="33">
        <v>47.2</v>
      </c>
      <c r="AA12" s="33">
        <v>-0.3</v>
      </c>
      <c r="AB12" s="33">
        <v>77.8</v>
      </c>
      <c r="AC12" s="33">
        <v>30.9</v>
      </c>
      <c r="AD12" s="33">
        <v>-1.2</v>
      </c>
      <c r="AE12" s="33">
        <v>6.7</v>
      </c>
      <c r="AF12" s="33">
        <v>13.9</v>
      </c>
      <c r="AG12" s="33">
        <v>3.5</v>
      </c>
      <c r="AH12" s="33">
        <v>11.6</v>
      </c>
      <c r="AI12" s="33">
        <v>15.1</v>
      </c>
      <c r="AJ12" s="33">
        <v>2.4</v>
      </c>
      <c r="AK12" s="33">
        <v>26.9</v>
      </c>
      <c r="AL12" s="33">
        <v>19.600000000000001</v>
      </c>
      <c r="AM12" s="33">
        <v>0.5</v>
      </c>
      <c r="AN12" s="33">
        <v>44.2</v>
      </c>
      <c r="AO12" s="33">
        <v>37.6</v>
      </c>
      <c r="AP12" s="33">
        <v>0.7</v>
      </c>
      <c r="AQ12" s="33">
        <v>9.6999999999999993</v>
      </c>
      <c r="AR12" s="33">
        <v>14.3</v>
      </c>
      <c r="AS12" s="33">
        <v>2.2000000000000002</v>
      </c>
      <c r="AT12" s="33">
        <v>30.8</v>
      </c>
      <c r="AU12" s="33">
        <v>20.100000000000001</v>
      </c>
      <c r="AV12" s="33">
        <v>-0.1</v>
      </c>
      <c r="AW12" s="33">
        <v>53.4</v>
      </c>
      <c r="AX12" s="33">
        <v>40.1</v>
      </c>
      <c r="AY12" s="33">
        <v>0.2</v>
      </c>
      <c r="AZ12" s="33">
        <v>28.6</v>
      </c>
      <c r="BA12" s="33">
        <v>21.9</v>
      </c>
      <c r="BB12" s="33">
        <v>0.9</v>
      </c>
      <c r="BC12" s="33">
        <v>28</v>
      </c>
      <c r="BD12" s="33">
        <v>23.5</v>
      </c>
      <c r="BE12" s="33">
        <v>0.9</v>
      </c>
      <c r="BF12" s="33">
        <v>20.399999999999999</v>
      </c>
      <c r="BG12" s="33">
        <v>14.5</v>
      </c>
      <c r="BH12" s="33">
        <v>0.8</v>
      </c>
      <c r="BI12" s="35"/>
      <c r="BJ12" s="35"/>
      <c r="BK12" s="35"/>
      <c r="BL12" s="35"/>
      <c r="BM12" s="35"/>
      <c r="BN12" s="35"/>
      <c r="BO12" s="38"/>
      <c r="BP12" s="38"/>
      <c r="BQ12" s="38"/>
      <c r="BR12" s="38"/>
      <c r="BS12" s="38"/>
      <c r="BT12" s="38"/>
      <c r="BU12" s="38"/>
      <c r="BV12" s="38"/>
      <c r="BW12" s="38"/>
      <c r="BX12" s="38"/>
      <c r="BY12" s="38"/>
      <c r="BZ12" s="38"/>
      <c r="CA12" s="38"/>
      <c r="CB12" s="38"/>
      <c r="CC12" s="38"/>
      <c r="CD12" s="43">
        <v>1</v>
      </c>
      <c r="CE12" s="44">
        <v>1</v>
      </c>
      <c r="CF12" s="33"/>
    </row>
    <row r="13" spans="1:84" x14ac:dyDescent="0.2">
      <c r="A13" t="s">
        <v>191</v>
      </c>
      <c r="B13" s="6" t="s">
        <v>192</v>
      </c>
      <c r="C13" t="s">
        <v>193</v>
      </c>
      <c r="D13" t="s">
        <v>157</v>
      </c>
      <c r="E13" t="s">
        <v>194</v>
      </c>
      <c r="F13" s="9"/>
      <c r="G13" s="9"/>
      <c r="H13" s="10"/>
      <c r="I13" s="16" t="s">
        <v>149</v>
      </c>
      <c r="J13" s="13" t="s">
        <v>150</v>
      </c>
      <c r="K13" s="6">
        <v>32</v>
      </c>
      <c r="L13">
        <v>195</v>
      </c>
      <c r="M13" s="17">
        <v>484398</v>
      </c>
      <c r="N13" s="18" t="s">
        <v>151</v>
      </c>
      <c r="O13" s="18">
        <v>1</v>
      </c>
      <c r="P13" s="18" t="s">
        <v>152</v>
      </c>
      <c r="Q13" s="26" t="s">
        <v>152</v>
      </c>
      <c r="R13" s="26" t="s">
        <v>152</v>
      </c>
      <c r="S13" s="25">
        <v>0.51</v>
      </c>
      <c r="T13" s="25">
        <v>0.47</v>
      </c>
      <c r="U13" s="25">
        <v>0.27</v>
      </c>
      <c r="V13" s="25">
        <v>0.1</v>
      </c>
      <c r="W13" s="25">
        <v>0.87</v>
      </c>
      <c r="X13" s="22" t="s">
        <v>153</v>
      </c>
      <c r="Y13" s="33">
        <v>49.9</v>
      </c>
      <c r="Z13" s="33">
        <v>49.9</v>
      </c>
      <c r="AA13" s="33">
        <v>0</v>
      </c>
      <c r="AB13" s="33">
        <v>59.2</v>
      </c>
      <c r="AC13" s="33">
        <v>40.1</v>
      </c>
      <c r="AD13" s="33">
        <v>-0.2</v>
      </c>
      <c r="AE13" s="33">
        <v>6.1</v>
      </c>
      <c r="AF13" s="33">
        <v>14.2</v>
      </c>
      <c r="AG13" s="33">
        <v>3.5</v>
      </c>
      <c r="AH13" s="33">
        <v>11.6</v>
      </c>
      <c r="AI13" s="33">
        <v>17.2</v>
      </c>
      <c r="AJ13" s="33">
        <v>2.8</v>
      </c>
      <c r="AK13" s="33">
        <v>24.4</v>
      </c>
      <c r="AL13" s="33">
        <v>21.9</v>
      </c>
      <c r="AM13" s="33">
        <v>0.8</v>
      </c>
      <c r="AN13" s="33">
        <v>34.1</v>
      </c>
      <c r="AO13" s="33">
        <v>41.2</v>
      </c>
      <c r="AP13" s="33">
        <v>0.9</v>
      </c>
      <c r="AQ13" s="33">
        <v>11.9</v>
      </c>
      <c r="AR13" s="33">
        <v>16.399999999999999</v>
      </c>
      <c r="AS13" s="33">
        <v>2.4</v>
      </c>
      <c r="AT13" s="33">
        <v>24.4</v>
      </c>
      <c r="AU13" s="33">
        <v>20.9</v>
      </c>
      <c r="AV13" s="33">
        <v>0.6</v>
      </c>
      <c r="AW13" s="33">
        <v>33.9</v>
      </c>
      <c r="AX13" s="33">
        <v>41</v>
      </c>
      <c r="AY13" s="33">
        <v>0.9</v>
      </c>
      <c r="AZ13" s="33">
        <v>100</v>
      </c>
      <c r="BA13" s="33">
        <v>0</v>
      </c>
      <c r="BB13" s="33"/>
      <c r="BC13" s="33">
        <v>100</v>
      </c>
      <c r="BD13" s="33">
        <v>0</v>
      </c>
      <c r="BE13" s="33"/>
      <c r="BF13" s="33">
        <v>100</v>
      </c>
      <c r="BG13" s="33">
        <v>0</v>
      </c>
      <c r="BH13" s="33"/>
      <c r="BI13" s="36">
        <v>-8776.7900000000009</v>
      </c>
      <c r="BJ13" s="36">
        <v>4519.7</v>
      </c>
      <c r="BK13" s="36">
        <v>-10549.28</v>
      </c>
      <c r="BL13" s="36">
        <v>-28744.99</v>
      </c>
      <c r="BM13" s="36">
        <v>29570.42</v>
      </c>
      <c r="BN13" s="36">
        <v>0</v>
      </c>
      <c r="BO13" s="39">
        <v>-12.29</v>
      </c>
      <c r="BP13" s="39">
        <v>6.9</v>
      </c>
      <c r="BQ13" s="39">
        <v>-8.1199999999999992</v>
      </c>
      <c r="BR13" s="39">
        <v>0.97</v>
      </c>
      <c r="BS13" s="39">
        <v>0.02</v>
      </c>
      <c r="BT13" s="39">
        <v>0.98</v>
      </c>
      <c r="BU13" s="39">
        <v>0.89</v>
      </c>
      <c r="BV13" s="39">
        <v>0.12</v>
      </c>
      <c r="BW13" s="39">
        <v>1</v>
      </c>
      <c r="BX13" s="39">
        <v>0.86</v>
      </c>
      <c r="BY13" s="39">
        <v>0.09</v>
      </c>
      <c r="BZ13" s="39">
        <v>0.95</v>
      </c>
      <c r="CA13" s="39">
        <v>1</v>
      </c>
      <c r="CB13" s="39">
        <v>0.01</v>
      </c>
      <c r="CC13" s="39">
        <v>1</v>
      </c>
      <c r="CD13" s="43">
        <v>1</v>
      </c>
      <c r="CE13" s="44">
        <v>1</v>
      </c>
      <c r="CF13" s="33"/>
    </row>
    <row r="14" spans="1:84" x14ac:dyDescent="0.2">
      <c r="A14" t="s">
        <v>195</v>
      </c>
      <c r="B14" s="6" t="s">
        <v>196</v>
      </c>
      <c r="C14" t="s">
        <v>197</v>
      </c>
      <c r="D14" t="s">
        <v>162</v>
      </c>
      <c r="E14" t="s">
        <v>163</v>
      </c>
      <c r="F14" s="9"/>
      <c r="G14" s="10"/>
      <c r="H14" s="11"/>
      <c r="I14" s="15" t="s">
        <v>164</v>
      </c>
      <c r="J14" s="13" t="s">
        <v>150</v>
      </c>
      <c r="K14" s="6">
        <v>24</v>
      </c>
      <c r="L14">
        <v>299</v>
      </c>
      <c r="M14" s="17">
        <v>37760</v>
      </c>
      <c r="N14" s="18" t="s">
        <v>151</v>
      </c>
      <c r="O14" s="18">
        <v>2</v>
      </c>
      <c r="P14" s="18" t="s">
        <v>152</v>
      </c>
      <c r="Q14" s="26" t="s">
        <v>152</v>
      </c>
      <c r="R14" s="26" t="s">
        <v>152</v>
      </c>
      <c r="S14" s="25">
        <v>0.3</v>
      </c>
      <c r="T14" s="25">
        <v>0.42</v>
      </c>
      <c r="U14" s="25">
        <v>0.18</v>
      </c>
      <c r="V14" s="25">
        <v>0.14000000000000001</v>
      </c>
      <c r="W14" s="25">
        <v>0.5</v>
      </c>
      <c r="X14" s="22" t="s">
        <v>165</v>
      </c>
      <c r="Y14" s="33">
        <v>33.299999999999997</v>
      </c>
      <c r="Z14" s="33">
        <v>47.1</v>
      </c>
      <c r="AA14" s="33">
        <v>0.8</v>
      </c>
      <c r="AB14" s="33">
        <v>38.1</v>
      </c>
      <c r="AC14" s="33">
        <v>44.8</v>
      </c>
      <c r="AD14" s="33">
        <v>0.6</v>
      </c>
      <c r="AE14" s="33">
        <v>7.8</v>
      </c>
      <c r="AF14" s="33">
        <v>18.399999999999999</v>
      </c>
      <c r="AG14" s="33">
        <v>3</v>
      </c>
      <c r="AH14" s="33">
        <v>15.4</v>
      </c>
      <c r="AI14" s="33">
        <v>17.2</v>
      </c>
      <c r="AJ14" s="33">
        <v>2.7</v>
      </c>
      <c r="AK14" s="33">
        <v>17.100000000000001</v>
      </c>
      <c r="AL14" s="33">
        <v>18.100000000000001</v>
      </c>
      <c r="AM14" s="33">
        <v>2.2999999999999998</v>
      </c>
      <c r="AN14" s="33">
        <v>27</v>
      </c>
      <c r="AO14" s="33">
        <v>21.4</v>
      </c>
      <c r="AP14" s="33">
        <v>1.7</v>
      </c>
      <c r="AQ14" s="33">
        <v>13.3</v>
      </c>
      <c r="AR14" s="33">
        <v>17.600000000000001</v>
      </c>
      <c r="AS14" s="33">
        <v>3.6</v>
      </c>
      <c r="AT14" s="33">
        <v>15</v>
      </c>
      <c r="AU14" s="33">
        <v>19.100000000000001</v>
      </c>
      <c r="AV14" s="33">
        <v>3</v>
      </c>
      <c r="AW14" s="33">
        <v>25.6</v>
      </c>
      <c r="AX14" s="33">
        <v>23.3</v>
      </c>
      <c r="AY14" s="33">
        <v>1.6</v>
      </c>
      <c r="AZ14" s="33">
        <v>50</v>
      </c>
      <c r="BA14" s="33">
        <v>50</v>
      </c>
      <c r="BB14" s="33"/>
      <c r="BC14" s="33">
        <v>75</v>
      </c>
      <c r="BD14" s="33">
        <v>25</v>
      </c>
      <c r="BE14" s="33"/>
      <c r="BF14" s="33">
        <v>100</v>
      </c>
      <c r="BG14" s="33">
        <v>0</v>
      </c>
      <c r="BH14" s="33"/>
      <c r="BI14" s="36"/>
      <c r="BJ14" s="36"/>
      <c r="BK14" s="36"/>
      <c r="BL14" s="36"/>
      <c r="BM14" s="36"/>
      <c r="BN14" s="36"/>
      <c r="BO14" s="39"/>
      <c r="BP14" s="39"/>
      <c r="BQ14" s="39"/>
      <c r="BR14" s="39"/>
      <c r="BS14" s="39"/>
      <c r="BT14" s="39"/>
      <c r="BU14" s="39"/>
      <c r="BV14" s="39"/>
      <c r="BW14" s="39"/>
      <c r="BX14" s="39"/>
      <c r="BY14" s="39"/>
      <c r="BZ14" s="39"/>
      <c r="CA14" s="39"/>
      <c r="CB14" s="39"/>
      <c r="CC14" s="39"/>
      <c r="CD14" s="43">
        <v>1</v>
      </c>
      <c r="CE14" s="44">
        <v>1</v>
      </c>
      <c r="CF14" s="33"/>
    </row>
    <row r="15" spans="1:84" x14ac:dyDescent="0.2">
      <c r="A15" t="s">
        <v>198</v>
      </c>
      <c r="B15" s="6" t="s">
        <v>199</v>
      </c>
      <c r="C15" t="s">
        <v>200</v>
      </c>
      <c r="D15" t="s">
        <v>147</v>
      </c>
      <c r="E15" t="s">
        <v>201</v>
      </c>
      <c r="F15" s="9"/>
      <c r="G15" s="9"/>
      <c r="H15" s="9"/>
      <c r="I15" s="16" t="s">
        <v>149</v>
      </c>
      <c r="J15" s="14" t="s">
        <v>151</v>
      </c>
      <c r="K15" s="6">
        <v>49</v>
      </c>
      <c r="L15">
        <v>442</v>
      </c>
      <c r="M15" s="17">
        <v>3027133</v>
      </c>
      <c r="N15" s="18" t="s">
        <v>151</v>
      </c>
      <c r="O15" s="18">
        <v>12</v>
      </c>
      <c r="P15" s="18" t="s">
        <v>152</v>
      </c>
      <c r="Q15" s="26">
        <v>2.7149321266968299E-2</v>
      </c>
      <c r="R15" s="26" t="s">
        <v>152</v>
      </c>
      <c r="S15" s="25">
        <v>0.41</v>
      </c>
      <c r="T15" s="25">
        <v>0.5</v>
      </c>
      <c r="U15" s="25">
        <v>0.05</v>
      </c>
      <c r="V15" s="25">
        <v>0.43</v>
      </c>
      <c r="W15" s="25">
        <v>0.75</v>
      </c>
      <c r="X15" s="22" t="s">
        <v>165</v>
      </c>
      <c r="Y15" s="33">
        <v>17</v>
      </c>
      <c r="Z15" s="33">
        <v>28</v>
      </c>
      <c r="AA15" s="33">
        <v>1.8</v>
      </c>
      <c r="AB15" s="33">
        <v>42.9</v>
      </c>
      <c r="AC15" s="33">
        <v>29.2</v>
      </c>
      <c r="AD15" s="33">
        <v>0.4</v>
      </c>
      <c r="AE15" s="33">
        <v>3.5</v>
      </c>
      <c r="AF15" s="33">
        <v>8.8000000000000007</v>
      </c>
      <c r="AG15" s="33">
        <v>3.2</v>
      </c>
      <c r="AH15" s="33">
        <v>6.6</v>
      </c>
      <c r="AI15" s="33">
        <v>10.4</v>
      </c>
      <c r="AJ15" s="33">
        <v>2.6</v>
      </c>
      <c r="AK15" s="33">
        <v>20.3</v>
      </c>
      <c r="AL15" s="33">
        <v>19.5</v>
      </c>
      <c r="AM15" s="33">
        <v>0.7</v>
      </c>
      <c r="AN15" s="33">
        <v>33</v>
      </c>
      <c r="AO15" s="33">
        <v>41.4</v>
      </c>
      <c r="AP15" s="33">
        <v>1</v>
      </c>
      <c r="AQ15" s="33">
        <v>7.7</v>
      </c>
      <c r="AR15" s="33">
        <v>13.2</v>
      </c>
      <c r="AS15" s="33">
        <v>2.5</v>
      </c>
      <c r="AT15" s="33">
        <v>35.200000000000003</v>
      </c>
      <c r="AU15" s="33">
        <v>18.8</v>
      </c>
      <c r="AV15" s="33">
        <v>-0.6</v>
      </c>
      <c r="AW15" s="33">
        <v>61.6</v>
      </c>
      <c r="AX15" s="33">
        <v>43.3</v>
      </c>
      <c r="AY15" s="33">
        <v>-0.3</v>
      </c>
      <c r="AZ15" s="33">
        <v>17.899999999999999</v>
      </c>
      <c r="BA15" s="33">
        <v>22.4</v>
      </c>
      <c r="BB15" s="33">
        <v>1.3</v>
      </c>
      <c r="BC15" s="33">
        <v>34</v>
      </c>
      <c r="BD15" s="33">
        <v>20.8</v>
      </c>
      <c r="BE15" s="33">
        <v>-0.3</v>
      </c>
      <c r="BF15" s="33">
        <v>44.6</v>
      </c>
      <c r="BG15" s="33">
        <v>41.2</v>
      </c>
      <c r="BH15" s="33">
        <v>0.5</v>
      </c>
      <c r="BI15" s="36">
        <v>-51704.94</v>
      </c>
      <c r="BJ15" s="36">
        <v>30253.4</v>
      </c>
      <c r="BK15" s="36">
        <v>-75262.5</v>
      </c>
      <c r="BL15" s="36">
        <v>-214050.8</v>
      </c>
      <c r="BM15" s="36">
        <v>240842.1</v>
      </c>
      <c r="BN15" s="36">
        <v>0</v>
      </c>
      <c r="BO15" s="39">
        <v>-22.2</v>
      </c>
      <c r="BP15" s="39">
        <v>14.86</v>
      </c>
      <c r="BQ15" s="39">
        <v>-12</v>
      </c>
      <c r="BR15" s="39">
        <v>0.96</v>
      </c>
      <c r="BS15" s="39">
        <v>0.03</v>
      </c>
      <c r="BT15" s="39">
        <v>0.98</v>
      </c>
      <c r="BU15" s="39">
        <v>0.82</v>
      </c>
      <c r="BV15" s="39">
        <v>0.23</v>
      </c>
      <c r="BW15" s="39">
        <v>1</v>
      </c>
      <c r="BX15" s="39">
        <v>0.92</v>
      </c>
      <c r="BY15" s="39">
        <v>7.0000000000000007E-2</v>
      </c>
      <c r="BZ15" s="39">
        <v>0.97</v>
      </c>
      <c r="CA15" s="39">
        <v>1</v>
      </c>
      <c r="CB15" s="39">
        <v>0</v>
      </c>
      <c r="CC15" s="39">
        <v>1</v>
      </c>
      <c r="CD15" s="45">
        <v>454</v>
      </c>
      <c r="CE15" s="44">
        <v>1</v>
      </c>
      <c r="CF15" s="33"/>
    </row>
    <row r="16" spans="1:84" x14ac:dyDescent="0.2">
      <c r="A16" t="s">
        <v>202</v>
      </c>
      <c r="B16" s="6" t="s">
        <v>203</v>
      </c>
      <c r="C16" t="s">
        <v>204</v>
      </c>
      <c r="D16" t="s">
        <v>205</v>
      </c>
      <c r="E16" t="s">
        <v>206</v>
      </c>
      <c r="F16" s="10"/>
      <c r="G16" s="10"/>
      <c r="H16" s="9"/>
      <c r="I16" s="16" t="s">
        <v>149</v>
      </c>
      <c r="J16" s="16" t="s">
        <v>149</v>
      </c>
      <c r="K16" s="6">
        <v>134</v>
      </c>
      <c r="L16">
        <v>525</v>
      </c>
      <c r="M16" s="17">
        <v>21369836</v>
      </c>
      <c r="N16" s="18" t="s">
        <v>207</v>
      </c>
      <c r="O16" s="18" t="s">
        <v>152</v>
      </c>
      <c r="P16" s="18" t="s">
        <v>152</v>
      </c>
      <c r="Q16" s="26">
        <v>0.14285714285714299</v>
      </c>
      <c r="R16" s="26">
        <v>0.22030721246527099</v>
      </c>
      <c r="S16" s="25">
        <v>0.27</v>
      </c>
      <c r="T16" s="25">
        <v>0.36</v>
      </c>
      <c r="U16" s="25">
        <v>0</v>
      </c>
      <c r="V16" s="25">
        <v>0.48</v>
      </c>
      <c r="W16" s="25">
        <v>0.36</v>
      </c>
      <c r="X16" s="22" t="s">
        <v>165</v>
      </c>
      <c r="Y16" s="33">
        <v>2.2000000000000002</v>
      </c>
      <c r="Z16" s="33">
        <v>14.6</v>
      </c>
      <c r="AA16" s="33">
        <v>6.6</v>
      </c>
      <c r="AB16" s="33">
        <v>5.9</v>
      </c>
      <c r="AC16" s="33">
        <v>16.399999999999999</v>
      </c>
      <c r="AD16" s="33">
        <v>4.9000000000000004</v>
      </c>
      <c r="AE16" s="33">
        <v>1.1000000000000001</v>
      </c>
      <c r="AF16" s="33">
        <v>8.6</v>
      </c>
      <c r="AG16" s="33">
        <v>9</v>
      </c>
      <c r="AH16" s="33">
        <v>7.9</v>
      </c>
      <c r="AI16" s="33">
        <v>10.199999999999999</v>
      </c>
      <c r="AJ16" s="33">
        <v>4.0999999999999996</v>
      </c>
      <c r="AK16" s="33">
        <v>18.100000000000001</v>
      </c>
      <c r="AL16" s="33">
        <v>18.7</v>
      </c>
      <c r="AM16" s="33">
        <v>1.2</v>
      </c>
      <c r="AN16" s="33">
        <v>31</v>
      </c>
      <c r="AO16" s="33">
        <v>36.6</v>
      </c>
      <c r="AP16" s="33">
        <v>1.2</v>
      </c>
      <c r="AQ16" s="33">
        <v>7.2</v>
      </c>
      <c r="AR16" s="33">
        <v>9.5</v>
      </c>
      <c r="AS16" s="33">
        <v>2.6</v>
      </c>
      <c r="AT16" s="33">
        <v>24.4</v>
      </c>
      <c r="AU16" s="33">
        <v>19.8</v>
      </c>
      <c r="AV16" s="33">
        <v>0.4</v>
      </c>
      <c r="AW16" s="33">
        <v>41.9</v>
      </c>
      <c r="AX16" s="33">
        <v>41.8</v>
      </c>
      <c r="AY16" s="33">
        <v>0.6</v>
      </c>
      <c r="AZ16" s="33"/>
      <c r="BA16" s="33"/>
      <c r="BB16" s="33"/>
      <c r="BC16" s="33"/>
      <c r="BD16" s="33"/>
      <c r="BE16" s="33"/>
      <c r="BF16" s="33"/>
      <c r="BG16" s="33"/>
      <c r="BH16" s="33"/>
      <c r="BI16" s="36">
        <v>-1212377.3</v>
      </c>
      <c r="BJ16" s="36">
        <v>1662288.51</v>
      </c>
      <c r="BK16" s="36">
        <v>-4707924</v>
      </c>
      <c r="BL16" s="36">
        <v>-1362871.47</v>
      </c>
      <c r="BM16" s="36">
        <v>2079883.95</v>
      </c>
      <c r="BN16" s="36">
        <v>0</v>
      </c>
      <c r="BO16" s="39">
        <v>-60.74</v>
      </c>
      <c r="BP16" s="39">
        <v>58.21</v>
      </c>
      <c r="BQ16" s="39">
        <v>-75</v>
      </c>
      <c r="BR16" s="39">
        <v>0.88</v>
      </c>
      <c r="BS16" s="39">
        <v>0.14000000000000001</v>
      </c>
      <c r="BT16" s="39">
        <v>0.82</v>
      </c>
      <c r="BU16" s="39">
        <v>0.73</v>
      </c>
      <c r="BV16" s="39">
        <v>0.22</v>
      </c>
      <c r="BW16" s="39">
        <v>1</v>
      </c>
      <c r="BX16" s="39">
        <v>0.79</v>
      </c>
      <c r="BY16" s="39">
        <v>0.22</v>
      </c>
      <c r="BZ16" s="39">
        <v>0.88</v>
      </c>
      <c r="CA16" s="39">
        <v>0.96</v>
      </c>
      <c r="CB16" s="39">
        <v>7.0000000000000007E-2</v>
      </c>
      <c r="CC16" s="39">
        <v>1</v>
      </c>
      <c r="CD16" s="45">
        <v>600</v>
      </c>
      <c r="CE16" s="46">
        <v>26077765</v>
      </c>
      <c r="CF16" s="33"/>
    </row>
    <row r="17" spans="1:84" x14ac:dyDescent="0.2">
      <c r="A17" t="s">
        <v>208</v>
      </c>
      <c r="B17" s="6" t="s">
        <v>209</v>
      </c>
      <c r="C17" t="s">
        <v>210</v>
      </c>
      <c r="D17" t="s">
        <v>147</v>
      </c>
      <c r="E17" t="s">
        <v>211</v>
      </c>
      <c r="F17" s="11"/>
      <c r="G17" s="10"/>
      <c r="H17" s="11"/>
      <c r="I17" s="16" t="s">
        <v>149</v>
      </c>
      <c r="J17" s="13" t="s">
        <v>150</v>
      </c>
      <c r="K17" s="6">
        <v>373</v>
      </c>
      <c r="L17">
        <v>252</v>
      </c>
      <c r="M17" s="19" t="s">
        <v>152</v>
      </c>
      <c r="N17" s="18" t="s">
        <v>207</v>
      </c>
      <c r="O17" s="18" t="s">
        <v>152</v>
      </c>
      <c r="P17" s="18" t="s">
        <v>152</v>
      </c>
      <c r="Q17" s="26" t="s">
        <v>152</v>
      </c>
      <c r="R17" s="26" t="s">
        <v>152</v>
      </c>
      <c r="S17" s="25">
        <v>0.03</v>
      </c>
      <c r="T17" s="25">
        <v>0.44</v>
      </c>
      <c r="U17" s="25">
        <v>0</v>
      </c>
      <c r="V17" s="25">
        <v>0.61</v>
      </c>
      <c r="W17" s="29" t="s">
        <v>152</v>
      </c>
      <c r="X17" s="22" t="s">
        <v>150</v>
      </c>
      <c r="Y17" s="33">
        <v>1.4</v>
      </c>
      <c r="Z17" s="33">
        <v>6.6</v>
      </c>
      <c r="AA17" s="33">
        <v>5.7</v>
      </c>
      <c r="AB17" s="33">
        <v>14.6</v>
      </c>
      <c r="AC17" s="33">
        <v>15.2</v>
      </c>
      <c r="AD17" s="33">
        <v>2.2000000000000002</v>
      </c>
      <c r="AE17" s="33">
        <v>0.3</v>
      </c>
      <c r="AF17" s="33">
        <v>4.5999999999999996</v>
      </c>
      <c r="AG17" s="33">
        <v>18.600000000000001</v>
      </c>
      <c r="AH17" s="33">
        <v>8.6</v>
      </c>
      <c r="AI17" s="33">
        <v>7.7</v>
      </c>
      <c r="AJ17" s="33">
        <v>4.0999999999999996</v>
      </c>
      <c r="AK17" s="33">
        <v>9.4</v>
      </c>
      <c r="AL17" s="33">
        <v>9.3000000000000007</v>
      </c>
      <c r="AM17" s="33">
        <v>3.5</v>
      </c>
      <c r="AN17" s="33">
        <v>13.3</v>
      </c>
      <c r="AO17" s="33">
        <v>14.9</v>
      </c>
      <c r="AP17" s="33">
        <v>3.6</v>
      </c>
      <c r="AQ17" s="33"/>
      <c r="AR17" s="33"/>
      <c r="AS17" s="33"/>
      <c r="AT17" s="33"/>
      <c r="AU17" s="33"/>
      <c r="AV17" s="33"/>
      <c r="AW17" s="33"/>
      <c r="AX17" s="33"/>
      <c r="AY17" s="33"/>
      <c r="AZ17" s="33"/>
      <c r="BA17" s="33"/>
      <c r="BB17" s="33"/>
      <c r="BC17" s="33"/>
      <c r="BD17" s="33"/>
      <c r="BE17" s="33"/>
      <c r="BF17" s="33"/>
      <c r="BG17" s="33"/>
      <c r="BH17" s="33"/>
      <c r="BI17" s="36"/>
      <c r="BJ17" s="36"/>
      <c r="BK17" s="36"/>
      <c r="BL17" s="36"/>
      <c r="BM17" s="36"/>
      <c r="BN17" s="36"/>
      <c r="BO17" s="39"/>
      <c r="BP17" s="39"/>
      <c r="BQ17" s="39"/>
      <c r="BR17" s="39"/>
      <c r="BS17" s="39"/>
      <c r="BT17" s="39"/>
      <c r="BU17" s="39"/>
      <c r="BV17" s="39"/>
      <c r="BW17" s="39"/>
      <c r="BX17" s="39"/>
      <c r="BY17" s="39"/>
      <c r="BZ17" s="39"/>
      <c r="CA17" s="39"/>
      <c r="CB17" s="39"/>
      <c r="CC17" s="39"/>
      <c r="CD17" s="44">
        <v>1</v>
      </c>
      <c r="CE17" s="44">
        <v>1</v>
      </c>
      <c r="CF17" s="33"/>
    </row>
    <row r="18" spans="1:84" x14ac:dyDescent="0.2">
      <c r="A18" t="s">
        <v>212</v>
      </c>
      <c r="B18" s="6" t="s">
        <v>213</v>
      </c>
      <c r="C18" t="s">
        <v>214</v>
      </c>
      <c r="D18" t="s">
        <v>174</v>
      </c>
      <c r="E18" t="s">
        <v>215</v>
      </c>
      <c r="F18" s="9"/>
      <c r="G18" s="10"/>
      <c r="H18" s="11"/>
      <c r="I18" s="16" t="s">
        <v>149</v>
      </c>
      <c r="J18" s="13" t="s">
        <v>150</v>
      </c>
      <c r="K18" s="6">
        <v>29</v>
      </c>
      <c r="L18">
        <v>45</v>
      </c>
      <c r="M18" s="17">
        <v>61699</v>
      </c>
      <c r="N18" s="18" t="s">
        <v>151</v>
      </c>
      <c r="O18" s="18">
        <v>5</v>
      </c>
      <c r="P18" s="18" t="s">
        <v>152</v>
      </c>
      <c r="Q18" s="26" t="s">
        <v>152</v>
      </c>
      <c r="R18" s="26" t="s">
        <v>152</v>
      </c>
      <c r="S18" s="25">
        <v>0.79</v>
      </c>
      <c r="T18" s="25">
        <v>0.78</v>
      </c>
      <c r="U18" s="25">
        <v>0.1</v>
      </c>
      <c r="V18" s="25">
        <v>0.11</v>
      </c>
      <c r="W18" s="25">
        <v>0.74</v>
      </c>
      <c r="X18" s="22" t="s">
        <v>165</v>
      </c>
      <c r="Y18" s="33">
        <v>80.3</v>
      </c>
      <c r="Z18" s="33">
        <v>37.6</v>
      </c>
      <c r="AA18" s="33">
        <v>-1.6</v>
      </c>
      <c r="AB18" s="33">
        <v>64.900000000000006</v>
      </c>
      <c r="AC18" s="33">
        <v>44.8</v>
      </c>
      <c r="AD18" s="33">
        <v>-0.7</v>
      </c>
      <c r="AE18" s="33">
        <v>13.6</v>
      </c>
      <c r="AF18" s="33">
        <v>15.6</v>
      </c>
      <c r="AG18" s="33">
        <v>0.7</v>
      </c>
      <c r="AH18" s="33">
        <v>11.7</v>
      </c>
      <c r="AI18" s="33">
        <v>12.6</v>
      </c>
      <c r="AJ18" s="33">
        <v>0.7</v>
      </c>
      <c r="AK18" s="33">
        <v>31.9</v>
      </c>
      <c r="AL18" s="33">
        <v>17.2</v>
      </c>
      <c r="AM18" s="33">
        <v>-0.3</v>
      </c>
      <c r="AN18" s="33">
        <v>48.1</v>
      </c>
      <c r="AO18" s="33">
        <v>43.3</v>
      </c>
      <c r="AP18" s="33">
        <v>0.3</v>
      </c>
      <c r="AQ18" s="33">
        <v>0</v>
      </c>
      <c r="AR18" s="33">
        <v>0</v>
      </c>
      <c r="AS18" s="33"/>
      <c r="AT18" s="33">
        <v>100</v>
      </c>
      <c r="AU18" s="33">
        <v>0</v>
      </c>
      <c r="AV18" s="33"/>
      <c r="AW18" s="33">
        <v>100</v>
      </c>
      <c r="AX18" s="33">
        <v>0</v>
      </c>
      <c r="AY18" s="33"/>
      <c r="AZ18" s="33">
        <v>0</v>
      </c>
      <c r="BA18" s="33">
        <v>0</v>
      </c>
      <c r="BB18" s="33"/>
      <c r="BC18" s="33">
        <v>100</v>
      </c>
      <c r="BD18" s="33">
        <v>0</v>
      </c>
      <c r="BE18" s="33"/>
      <c r="BF18" s="33">
        <v>100</v>
      </c>
      <c r="BG18" s="33">
        <v>0</v>
      </c>
      <c r="BH18" s="33"/>
      <c r="BI18" s="36"/>
      <c r="BJ18" s="36"/>
      <c r="BK18" s="36"/>
      <c r="BL18" s="36"/>
      <c r="BM18" s="36"/>
      <c r="BN18" s="36"/>
      <c r="BO18" s="39"/>
      <c r="BP18" s="39"/>
      <c r="BQ18" s="39"/>
      <c r="BR18" s="39"/>
      <c r="BS18" s="39"/>
      <c r="BT18" s="39"/>
      <c r="BU18" s="39"/>
      <c r="BV18" s="39"/>
      <c r="BW18" s="39"/>
      <c r="BX18" s="39"/>
      <c r="BY18" s="39"/>
      <c r="BZ18" s="39"/>
      <c r="CA18" s="39"/>
      <c r="CB18" s="39"/>
      <c r="CC18" s="39"/>
      <c r="CD18" s="44">
        <v>1</v>
      </c>
      <c r="CE18" s="44">
        <v>1</v>
      </c>
      <c r="CF18" s="33"/>
    </row>
    <row r="19" spans="1:84" x14ac:dyDescent="0.2">
      <c r="A19" t="s">
        <v>216</v>
      </c>
      <c r="B19" s="6" t="s">
        <v>217</v>
      </c>
      <c r="C19" t="s">
        <v>218</v>
      </c>
      <c r="D19" t="s">
        <v>205</v>
      </c>
      <c r="E19" t="s">
        <v>219</v>
      </c>
      <c r="F19" s="9"/>
      <c r="G19" s="10"/>
      <c r="H19" s="11"/>
      <c r="I19" s="16" t="s">
        <v>149</v>
      </c>
      <c r="J19" s="13" t="s">
        <v>150</v>
      </c>
      <c r="K19" s="6">
        <v>47</v>
      </c>
      <c r="L19">
        <v>22</v>
      </c>
      <c r="M19" s="17">
        <v>1056501</v>
      </c>
      <c r="N19" s="18" t="s">
        <v>151</v>
      </c>
      <c r="O19" s="18">
        <v>24</v>
      </c>
      <c r="P19" s="18" t="s">
        <v>152</v>
      </c>
      <c r="Q19" s="26" t="s">
        <v>152</v>
      </c>
      <c r="R19" s="26" t="s">
        <v>152</v>
      </c>
      <c r="S19" s="25">
        <v>0.17</v>
      </c>
      <c r="T19" s="25">
        <v>0.17</v>
      </c>
      <c r="U19" s="25">
        <v>0</v>
      </c>
      <c r="V19" s="25">
        <v>0.48</v>
      </c>
      <c r="W19" s="25">
        <v>0.55000000000000004</v>
      </c>
      <c r="X19" s="22" t="s">
        <v>165</v>
      </c>
      <c r="Y19" s="33">
        <v>19.100000000000001</v>
      </c>
      <c r="Z19" s="33">
        <v>38.9</v>
      </c>
      <c r="AA19" s="33">
        <v>1.6</v>
      </c>
      <c r="AB19" s="33">
        <v>37.799999999999997</v>
      </c>
      <c r="AC19" s="33">
        <v>35.299999999999997</v>
      </c>
      <c r="AD19" s="33">
        <v>0.9</v>
      </c>
      <c r="AE19" s="33">
        <v>6</v>
      </c>
      <c r="AF19" s="33">
        <v>14.1</v>
      </c>
      <c r="AG19" s="33">
        <v>2.5</v>
      </c>
      <c r="AH19" s="33">
        <v>11.7</v>
      </c>
      <c r="AI19" s="33">
        <v>11.5</v>
      </c>
      <c r="AJ19" s="33">
        <v>2</v>
      </c>
      <c r="AK19" s="33">
        <v>11.9</v>
      </c>
      <c r="AL19" s="33">
        <v>12.1</v>
      </c>
      <c r="AM19" s="33">
        <v>1.8</v>
      </c>
      <c r="AN19" s="33">
        <v>28.9</v>
      </c>
      <c r="AO19" s="33">
        <v>12.6</v>
      </c>
      <c r="AP19" s="33">
        <v>-0.1</v>
      </c>
      <c r="AQ19" s="33">
        <v>14.5</v>
      </c>
      <c r="AR19" s="33">
        <v>11.1</v>
      </c>
      <c r="AS19" s="33">
        <v>1</v>
      </c>
      <c r="AT19" s="33">
        <v>16.399999999999999</v>
      </c>
      <c r="AU19" s="33">
        <v>13.3</v>
      </c>
      <c r="AV19" s="33">
        <v>1</v>
      </c>
      <c r="AW19" s="33">
        <v>24.6</v>
      </c>
      <c r="AX19" s="33">
        <v>20.8</v>
      </c>
      <c r="AY19" s="33">
        <v>1.9</v>
      </c>
      <c r="AZ19" s="33">
        <v>25.9</v>
      </c>
      <c r="BA19" s="33">
        <v>20</v>
      </c>
      <c r="BB19" s="33">
        <v>1.3</v>
      </c>
      <c r="BC19" s="33">
        <v>28</v>
      </c>
      <c r="BD19" s="33">
        <v>19.7</v>
      </c>
      <c r="BE19" s="33">
        <v>1</v>
      </c>
      <c r="BF19" s="33">
        <v>22.6</v>
      </c>
      <c r="BG19" s="33">
        <v>27.6</v>
      </c>
      <c r="BH19" s="33">
        <v>1.9</v>
      </c>
      <c r="BI19" s="36"/>
      <c r="BJ19" s="36"/>
      <c r="BK19" s="36"/>
      <c r="BL19" s="36"/>
      <c r="BM19" s="36"/>
      <c r="BN19" s="36"/>
      <c r="BO19" s="39"/>
      <c r="BP19" s="39"/>
      <c r="BQ19" s="39"/>
      <c r="BR19" s="39"/>
      <c r="BS19" s="39"/>
      <c r="BT19" s="39"/>
      <c r="BU19" s="39"/>
      <c r="BV19" s="39"/>
      <c r="BW19" s="39"/>
      <c r="BX19" s="39"/>
      <c r="BY19" s="39"/>
      <c r="BZ19" s="39"/>
      <c r="CA19" s="39"/>
      <c r="CB19" s="39"/>
      <c r="CC19" s="39"/>
      <c r="CD19" s="44">
        <v>1</v>
      </c>
      <c r="CE19" s="44">
        <v>1</v>
      </c>
      <c r="CF19" s="33"/>
    </row>
    <row r="20" spans="1:84" x14ac:dyDescent="0.2">
      <c r="A20" t="s">
        <v>220</v>
      </c>
      <c r="B20" s="6" t="s">
        <v>221</v>
      </c>
      <c r="C20" t="s">
        <v>222</v>
      </c>
      <c r="D20" t="s">
        <v>223</v>
      </c>
      <c r="E20" t="s">
        <v>224</v>
      </c>
      <c r="F20" s="11"/>
      <c r="G20" s="9"/>
      <c r="H20" s="11"/>
      <c r="I20" s="16" t="s">
        <v>149</v>
      </c>
      <c r="J20" s="13" t="s">
        <v>150</v>
      </c>
      <c r="K20" s="6">
        <v>24</v>
      </c>
      <c r="L20">
        <v>128</v>
      </c>
      <c r="M20" s="19" t="s">
        <v>152</v>
      </c>
      <c r="N20" s="18" t="s">
        <v>207</v>
      </c>
      <c r="O20" s="18" t="s">
        <v>152</v>
      </c>
      <c r="P20" s="18" t="s">
        <v>152</v>
      </c>
      <c r="Q20" s="26" t="s">
        <v>152</v>
      </c>
      <c r="R20" s="26" t="s">
        <v>152</v>
      </c>
      <c r="S20" s="25">
        <v>0.73</v>
      </c>
      <c r="T20" s="25">
        <v>0.76</v>
      </c>
      <c r="U20" s="25">
        <v>0.22</v>
      </c>
      <c r="V20" s="25">
        <v>0.36</v>
      </c>
      <c r="W20" s="25" t="s">
        <v>150</v>
      </c>
      <c r="X20" s="22" t="s">
        <v>150</v>
      </c>
      <c r="Y20" s="33">
        <v>75</v>
      </c>
      <c r="Z20" s="33">
        <v>43.3</v>
      </c>
      <c r="AA20" s="33">
        <v>-1.2</v>
      </c>
      <c r="AB20" s="33">
        <v>83.9</v>
      </c>
      <c r="AC20" s="33">
        <v>30.3</v>
      </c>
      <c r="AD20" s="33">
        <v>-1.8</v>
      </c>
      <c r="AE20" s="33">
        <v>15.6</v>
      </c>
      <c r="AF20" s="33">
        <v>18.5</v>
      </c>
      <c r="AG20" s="33">
        <v>1.5</v>
      </c>
      <c r="AH20" s="33">
        <v>14.7</v>
      </c>
      <c r="AI20" s="33">
        <v>14.5</v>
      </c>
      <c r="AJ20" s="33">
        <v>1.5</v>
      </c>
      <c r="AK20" s="33">
        <v>18</v>
      </c>
      <c r="AL20" s="33">
        <v>16.600000000000001</v>
      </c>
      <c r="AM20" s="33">
        <v>1.1000000000000001</v>
      </c>
      <c r="AN20" s="33">
        <v>22.9</v>
      </c>
      <c r="AO20" s="33">
        <v>25.7</v>
      </c>
      <c r="AP20" s="33">
        <v>2.2999999999999998</v>
      </c>
      <c r="AQ20" s="33"/>
      <c r="AR20" s="33"/>
      <c r="AS20" s="33"/>
      <c r="AT20" s="33"/>
      <c r="AU20" s="33"/>
      <c r="AV20" s="33"/>
      <c r="AW20" s="33"/>
      <c r="AX20" s="33"/>
      <c r="AY20" s="33"/>
      <c r="AZ20" s="33"/>
      <c r="BA20" s="33"/>
      <c r="BB20" s="33"/>
      <c r="BC20" s="33"/>
      <c r="BD20" s="33"/>
      <c r="BE20" s="33"/>
      <c r="BF20" s="33"/>
      <c r="BG20" s="33"/>
      <c r="BH20" s="33"/>
      <c r="BI20" s="36"/>
      <c r="BJ20" s="36"/>
      <c r="BK20" s="36"/>
      <c r="BL20" s="36"/>
      <c r="BM20" s="36"/>
      <c r="BN20" s="36"/>
      <c r="BO20" s="39"/>
      <c r="BP20" s="39"/>
      <c r="BQ20" s="39"/>
      <c r="BR20" s="39"/>
      <c r="BS20" s="39"/>
      <c r="BT20" s="39"/>
      <c r="BU20" s="39"/>
      <c r="BV20" s="39"/>
      <c r="BW20" s="39"/>
      <c r="BX20" s="39"/>
      <c r="BY20" s="39"/>
      <c r="BZ20" s="39"/>
      <c r="CA20" s="39"/>
      <c r="CB20" s="39"/>
      <c r="CC20" s="39"/>
      <c r="CD20" s="44">
        <v>1</v>
      </c>
      <c r="CE20" s="44">
        <v>1</v>
      </c>
      <c r="CF20" s="33"/>
    </row>
    <row r="21" spans="1:84" x14ac:dyDescent="0.2">
      <c r="A21" t="s">
        <v>225</v>
      </c>
      <c r="B21" s="6" t="s">
        <v>226</v>
      </c>
      <c r="C21" t="s">
        <v>227</v>
      </c>
      <c r="D21" t="s">
        <v>169</v>
      </c>
      <c r="E21" t="s">
        <v>228</v>
      </c>
      <c r="F21" s="9"/>
      <c r="G21" s="10"/>
      <c r="H21" s="11"/>
      <c r="I21" s="16" t="s">
        <v>149</v>
      </c>
      <c r="J21" s="13" t="s">
        <v>150</v>
      </c>
      <c r="K21" s="6">
        <v>67</v>
      </c>
      <c r="L21">
        <v>272</v>
      </c>
      <c r="M21" s="17">
        <v>6230961</v>
      </c>
      <c r="N21" s="18" t="s">
        <v>151</v>
      </c>
      <c r="O21" s="18">
        <v>16</v>
      </c>
      <c r="P21" s="18">
        <v>2</v>
      </c>
      <c r="Q21" s="26" t="s">
        <v>152</v>
      </c>
      <c r="R21" s="26" t="s">
        <v>152</v>
      </c>
      <c r="S21" s="25">
        <v>0.63</v>
      </c>
      <c r="T21" s="25">
        <v>0.54</v>
      </c>
      <c r="U21" s="25">
        <v>0</v>
      </c>
      <c r="V21" s="25">
        <v>0.1</v>
      </c>
      <c r="W21" s="25">
        <v>0.79</v>
      </c>
      <c r="X21" s="22" t="s">
        <v>165</v>
      </c>
      <c r="Y21" s="33">
        <v>62.5</v>
      </c>
      <c r="Z21" s="33">
        <v>47.3</v>
      </c>
      <c r="AA21" s="33">
        <v>-0.5</v>
      </c>
      <c r="AB21" s="33">
        <v>67.2</v>
      </c>
      <c r="AC21" s="33">
        <v>42.7</v>
      </c>
      <c r="AD21" s="33">
        <v>-0.6</v>
      </c>
      <c r="AE21" s="33">
        <v>5.7</v>
      </c>
      <c r="AF21" s="33">
        <v>11</v>
      </c>
      <c r="AG21" s="33">
        <v>3.2</v>
      </c>
      <c r="AH21" s="33">
        <v>9.9</v>
      </c>
      <c r="AI21" s="33">
        <v>11.6</v>
      </c>
      <c r="AJ21" s="33">
        <v>2.6</v>
      </c>
      <c r="AK21" s="33">
        <v>11.3</v>
      </c>
      <c r="AL21" s="33">
        <v>11.4</v>
      </c>
      <c r="AM21" s="33">
        <v>2.4</v>
      </c>
      <c r="AN21" s="33">
        <v>21.7</v>
      </c>
      <c r="AO21" s="33">
        <v>14.2</v>
      </c>
      <c r="AP21" s="33">
        <v>0.2</v>
      </c>
      <c r="AQ21" s="33">
        <v>9.4</v>
      </c>
      <c r="AR21" s="33">
        <v>12.7</v>
      </c>
      <c r="AS21" s="33">
        <v>3.2</v>
      </c>
      <c r="AT21" s="33">
        <v>15.9</v>
      </c>
      <c r="AU21" s="33">
        <v>17.600000000000001</v>
      </c>
      <c r="AV21" s="33">
        <v>1.6</v>
      </c>
      <c r="AW21" s="33">
        <v>33</v>
      </c>
      <c r="AX21" s="33">
        <v>28.4</v>
      </c>
      <c r="AY21" s="33">
        <v>1.3</v>
      </c>
      <c r="AZ21" s="33">
        <v>41.8</v>
      </c>
      <c r="BA21" s="33">
        <v>38.200000000000003</v>
      </c>
      <c r="BB21" s="33">
        <v>0.4</v>
      </c>
      <c r="BC21" s="33">
        <v>41.1</v>
      </c>
      <c r="BD21" s="33">
        <v>38.4</v>
      </c>
      <c r="BE21" s="33">
        <v>0.4</v>
      </c>
      <c r="BF21" s="33">
        <v>35.9</v>
      </c>
      <c r="BG21" s="33">
        <v>32.299999999999997</v>
      </c>
      <c r="BH21" s="33">
        <v>0.7</v>
      </c>
      <c r="BI21" s="36"/>
      <c r="BJ21" s="36"/>
      <c r="BK21" s="36"/>
      <c r="BL21" s="36"/>
      <c r="BM21" s="36"/>
      <c r="BN21" s="36"/>
      <c r="BO21" s="39"/>
      <c r="BP21" s="39"/>
      <c r="BQ21" s="39"/>
      <c r="BR21" s="39"/>
      <c r="BS21" s="39"/>
      <c r="BT21" s="39"/>
      <c r="BU21" s="39"/>
      <c r="BV21" s="39"/>
      <c r="BW21" s="39"/>
      <c r="BX21" s="39"/>
      <c r="BY21" s="39"/>
      <c r="BZ21" s="39"/>
      <c r="CA21" s="39"/>
      <c r="CB21" s="39"/>
      <c r="CC21" s="39"/>
      <c r="CD21" s="44">
        <v>1</v>
      </c>
      <c r="CE21" s="44">
        <v>1</v>
      </c>
      <c r="CF21" s="33"/>
    </row>
    <row r="22" spans="1:84" x14ac:dyDescent="0.2">
      <c r="A22" t="s">
        <v>229</v>
      </c>
      <c r="B22" s="6" t="s">
        <v>230</v>
      </c>
      <c r="C22" t="s">
        <v>231</v>
      </c>
      <c r="D22" t="s">
        <v>169</v>
      </c>
      <c r="E22" t="s">
        <v>232</v>
      </c>
      <c r="F22" s="9"/>
      <c r="G22" s="10"/>
      <c r="H22" s="11"/>
      <c r="I22" s="14" t="s">
        <v>151</v>
      </c>
      <c r="J22" s="13" t="s">
        <v>150</v>
      </c>
      <c r="K22" s="6">
        <v>19</v>
      </c>
      <c r="L22">
        <v>1289</v>
      </c>
      <c r="M22" s="17">
        <v>4999958016</v>
      </c>
      <c r="N22" s="18" t="s">
        <v>151</v>
      </c>
      <c r="O22" s="18">
        <v>20</v>
      </c>
      <c r="P22" s="18" t="s">
        <v>152</v>
      </c>
      <c r="Q22" s="26" t="s">
        <v>152</v>
      </c>
      <c r="R22" s="26" t="s">
        <v>152</v>
      </c>
      <c r="S22" s="25">
        <v>0.5</v>
      </c>
      <c r="T22" s="25">
        <v>0.44</v>
      </c>
      <c r="U22" s="25">
        <v>0.23</v>
      </c>
      <c r="V22" s="25">
        <v>0.04</v>
      </c>
      <c r="W22" s="25">
        <v>0.88</v>
      </c>
      <c r="X22" s="22" t="s">
        <v>153</v>
      </c>
      <c r="Y22" s="33">
        <v>52.7</v>
      </c>
      <c r="Z22" s="33">
        <v>49.7</v>
      </c>
      <c r="AA22" s="33">
        <v>-0.1</v>
      </c>
      <c r="AB22" s="33">
        <v>35.799999999999997</v>
      </c>
      <c r="AC22" s="33">
        <v>35.4</v>
      </c>
      <c r="AD22" s="33">
        <v>0.4</v>
      </c>
      <c r="AE22" s="33">
        <v>15.7</v>
      </c>
      <c r="AF22" s="33">
        <v>17.3</v>
      </c>
      <c r="AG22" s="33">
        <v>0.8</v>
      </c>
      <c r="AH22" s="33">
        <v>16.600000000000001</v>
      </c>
      <c r="AI22" s="33">
        <v>17.100000000000001</v>
      </c>
      <c r="AJ22" s="33">
        <v>1.2</v>
      </c>
      <c r="AK22" s="33">
        <v>16.3</v>
      </c>
      <c r="AL22" s="33">
        <v>16.5</v>
      </c>
      <c r="AM22" s="33">
        <v>1.2</v>
      </c>
      <c r="AN22" s="33">
        <v>10.7</v>
      </c>
      <c r="AO22" s="33">
        <v>11.1</v>
      </c>
      <c r="AP22" s="33">
        <v>1.4</v>
      </c>
      <c r="AQ22" s="33">
        <v>18.2</v>
      </c>
      <c r="AR22" s="33">
        <v>13.8</v>
      </c>
      <c r="AS22" s="33">
        <v>1.6</v>
      </c>
      <c r="AT22" s="33">
        <v>11.6</v>
      </c>
      <c r="AU22" s="33">
        <v>12.1</v>
      </c>
      <c r="AV22" s="33">
        <v>1.9</v>
      </c>
      <c r="AW22" s="33">
        <v>11.2</v>
      </c>
      <c r="AX22" s="33">
        <v>21.6</v>
      </c>
      <c r="AY22" s="33">
        <v>4</v>
      </c>
      <c r="AZ22" s="33">
        <v>51.7</v>
      </c>
      <c r="BA22" s="33">
        <v>25.7</v>
      </c>
      <c r="BB22" s="33">
        <v>-0.6</v>
      </c>
      <c r="BC22" s="33">
        <v>53.1</v>
      </c>
      <c r="BD22" s="33">
        <v>21.1</v>
      </c>
      <c r="BE22" s="33">
        <v>-0.5</v>
      </c>
      <c r="BF22" s="33">
        <v>44.8</v>
      </c>
      <c r="BG22" s="33">
        <v>24.8</v>
      </c>
      <c r="BH22" s="33">
        <v>0.8</v>
      </c>
      <c r="BI22" s="36"/>
      <c r="BJ22" s="36"/>
      <c r="BK22" s="36"/>
      <c r="BL22" s="36"/>
      <c r="BM22" s="36"/>
      <c r="BN22" s="36"/>
      <c r="BO22" s="39"/>
      <c r="BP22" s="39"/>
      <c r="BQ22" s="39"/>
      <c r="BR22" s="39"/>
      <c r="BS22" s="39"/>
      <c r="BT22" s="39"/>
      <c r="BU22" s="39"/>
      <c r="BV22" s="39"/>
      <c r="BW22" s="39"/>
      <c r="BX22" s="39"/>
      <c r="BY22" s="39"/>
      <c r="BZ22" s="39"/>
      <c r="CA22" s="39"/>
      <c r="CB22" s="39"/>
      <c r="CC22" s="39"/>
      <c r="CD22" s="44">
        <v>1</v>
      </c>
      <c r="CE22" s="44">
        <v>1</v>
      </c>
      <c r="CF22" s="33"/>
    </row>
    <row r="23" spans="1:84" x14ac:dyDescent="0.2">
      <c r="A23" t="s">
        <v>233</v>
      </c>
      <c r="B23" s="6" t="s">
        <v>234</v>
      </c>
      <c r="C23" t="s">
        <v>235</v>
      </c>
      <c r="D23" t="s">
        <v>147</v>
      </c>
      <c r="E23" t="s">
        <v>236</v>
      </c>
      <c r="F23" s="10"/>
      <c r="G23" s="9"/>
      <c r="H23" s="11"/>
      <c r="I23" s="16" t="s">
        <v>149</v>
      </c>
      <c r="J23" s="13" t="s">
        <v>150</v>
      </c>
      <c r="K23" s="6">
        <v>46</v>
      </c>
      <c r="L23">
        <v>197</v>
      </c>
      <c r="M23" s="19" t="s">
        <v>152</v>
      </c>
      <c r="N23" s="18" t="s">
        <v>151</v>
      </c>
      <c r="O23" s="18">
        <v>5</v>
      </c>
      <c r="P23" s="18" t="s">
        <v>152</v>
      </c>
      <c r="Q23" s="26" t="s">
        <v>152</v>
      </c>
      <c r="R23" s="26" t="s">
        <v>152</v>
      </c>
      <c r="S23" s="25">
        <v>0.62</v>
      </c>
      <c r="T23" s="25">
        <v>0.64</v>
      </c>
      <c r="U23" s="25">
        <v>0.17</v>
      </c>
      <c r="V23" s="25">
        <v>0.15</v>
      </c>
      <c r="W23" s="25" t="s">
        <v>150</v>
      </c>
      <c r="X23" s="22" t="s">
        <v>150</v>
      </c>
      <c r="Y23" s="33">
        <v>64.7</v>
      </c>
      <c r="Z23" s="33">
        <v>44.7</v>
      </c>
      <c r="AA23" s="33">
        <v>-0.6</v>
      </c>
      <c r="AB23" s="33">
        <v>21.8</v>
      </c>
      <c r="AC23" s="33">
        <v>34.6</v>
      </c>
      <c r="AD23" s="33">
        <v>1.4</v>
      </c>
      <c r="AE23" s="33">
        <v>7.6</v>
      </c>
      <c r="AF23" s="33">
        <v>12</v>
      </c>
      <c r="AG23" s="33">
        <v>2.5</v>
      </c>
      <c r="AH23" s="33">
        <v>10.3</v>
      </c>
      <c r="AI23" s="33">
        <v>13.4</v>
      </c>
      <c r="AJ23" s="33">
        <v>2.8</v>
      </c>
      <c r="AK23" s="33">
        <v>17.7</v>
      </c>
      <c r="AL23" s="33">
        <v>17.100000000000001</v>
      </c>
      <c r="AM23" s="33">
        <v>1.4</v>
      </c>
      <c r="AN23" s="33">
        <v>30</v>
      </c>
      <c r="AO23" s="33">
        <v>29.6</v>
      </c>
      <c r="AP23" s="33">
        <v>1.4</v>
      </c>
      <c r="AQ23" s="33"/>
      <c r="AR23" s="33"/>
      <c r="AS23" s="33"/>
      <c r="AT23" s="33"/>
      <c r="AU23" s="33"/>
      <c r="AV23" s="33"/>
      <c r="AW23" s="33"/>
      <c r="AX23" s="33"/>
      <c r="AY23" s="33"/>
      <c r="AZ23" s="33"/>
      <c r="BA23" s="33"/>
      <c r="BB23" s="33"/>
      <c r="BC23" s="33"/>
      <c r="BD23" s="33"/>
      <c r="BE23" s="33"/>
      <c r="BF23" s="33"/>
      <c r="BG23" s="33"/>
      <c r="BH23" s="33"/>
      <c r="BI23" s="36"/>
      <c r="BJ23" s="36"/>
      <c r="BK23" s="36"/>
      <c r="BL23" s="36"/>
      <c r="BM23" s="36"/>
      <c r="BN23" s="36"/>
      <c r="BO23" s="39"/>
      <c r="BP23" s="39"/>
      <c r="BQ23" s="39"/>
      <c r="BR23" s="39"/>
      <c r="BS23" s="39"/>
      <c r="BT23" s="39"/>
      <c r="BU23" s="39"/>
      <c r="BV23" s="39"/>
      <c r="BW23" s="39"/>
      <c r="BX23" s="39"/>
      <c r="BY23" s="39"/>
      <c r="BZ23" s="39"/>
      <c r="CA23" s="39"/>
      <c r="CB23" s="39"/>
      <c r="CC23" s="39"/>
      <c r="CD23" s="44">
        <v>1</v>
      </c>
      <c r="CE23" s="44">
        <v>1</v>
      </c>
      <c r="CF23" s="33"/>
    </row>
    <row r="24" spans="1:84" x14ac:dyDescent="0.2">
      <c r="A24" t="s">
        <v>237</v>
      </c>
      <c r="B24" s="6" t="s">
        <v>238</v>
      </c>
      <c r="C24" t="s">
        <v>239</v>
      </c>
      <c r="D24" t="s">
        <v>205</v>
      </c>
      <c r="E24" t="s">
        <v>240</v>
      </c>
      <c r="F24" s="11"/>
      <c r="G24" s="10"/>
      <c r="H24" s="11"/>
      <c r="I24" s="16" t="s">
        <v>149</v>
      </c>
      <c r="J24" s="13" t="s">
        <v>150</v>
      </c>
      <c r="K24" s="6">
        <v>175</v>
      </c>
      <c r="L24">
        <v>711</v>
      </c>
      <c r="M24" s="19" t="s">
        <v>152</v>
      </c>
      <c r="N24" s="18" t="s">
        <v>207</v>
      </c>
      <c r="O24" s="18" t="s">
        <v>152</v>
      </c>
      <c r="P24" s="18" t="s">
        <v>152</v>
      </c>
      <c r="Q24" s="26" t="s">
        <v>152</v>
      </c>
      <c r="R24" s="26" t="s">
        <v>152</v>
      </c>
      <c r="S24" s="25">
        <v>0.04</v>
      </c>
      <c r="T24" s="25">
        <v>0.65</v>
      </c>
      <c r="U24" s="25">
        <v>0</v>
      </c>
      <c r="V24" s="25">
        <v>0.85</v>
      </c>
      <c r="W24" s="25" t="s">
        <v>150</v>
      </c>
      <c r="X24" s="22" t="s">
        <v>150</v>
      </c>
      <c r="Y24" s="33">
        <v>2.2999999999999998</v>
      </c>
      <c r="Z24" s="33">
        <v>14.9</v>
      </c>
      <c r="AA24" s="33">
        <v>6.4</v>
      </c>
      <c r="AB24" s="33">
        <v>9.8000000000000007</v>
      </c>
      <c r="AC24" s="33">
        <v>14.1</v>
      </c>
      <c r="AD24" s="33">
        <v>2.4</v>
      </c>
      <c r="AE24" s="33">
        <v>0.7</v>
      </c>
      <c r="AF24" s="33">
        <v>7.6</v>
      </c>
      <c r="AG24" s="33">
        <v>13</v>
      </c>
      <c r="AH24" s="33">
        <v>7.8</v>
      </c>
      <c r="AI24" s="33">
        <v>9.1999999999999993</v>
      </c>
      <c r="AJ24" s="33">
        <v>5.7</v>
      </c>
      <c r="AK24" s="33">
        <v>12</v>
      </c>
      <c r="AL24" s="33">
        <v>14.7</v>
      </c>
      <c r="AM24" s="33">
        <v>2.6</v>
      </c>
      <c r="AN24" s="33">
        <v>26.3</v>
      </c>
      <c r="AO24" s="33">
        <v>27</v>
      </c>
      <c r="AP24" s="33">
        <v>1.7</v>
      </c>
      <c r="AQ24" s="33"/>
      <c r="AR24" s="33"/>
      <c r="AS24" s="33"/>
      <c r="AT24" s="33"/>
      <c r="AU24" s="33"/>
      <c r="AV24" s="33"/>
      <c r="AW24" s="33"/>
      <c r="AX24" s="33"/>
      <c r="AY24" s="33"/>
      <c r="AZ24" s="33"/>
      <c r="BA24" s="33"/>
      <c r="BB24" s="33"/>
      <c r="BC24" s="33"/>
      <c r="BD24" s="33"/>
      <c r="BE24" s="33"/>
      <c r="BF24" s="33"/>
      <c r="BG24" s="33"/>
      <c r="BH24" s="33"/>
      <c r="BI24" s="36"/>
      <c r="BJ24" s="36"/>
      <c r="BK24" s="36"/>
      <c r="BL24" s="36"/>
      <c r="BM24" s="36"/>
      <c r="BN24" s="36"/>
      <c r="BO24" s="39"/>
      <c r="BP24" s="39"/>
      <c r="BQ24" s="39"/>
      <c r="BR24" s="39"/>
      <c r="BS24" s="39"/>
      <c r="BT24" s="39"/>
      <c r="BU24" s="39"/>
      <c r="BV24" s="39"/>
      <c r="BW24" s="39"/>
      <c r="BX24" s="39"/>
      <c r="BY24" s="39"/>
      <c r="BZ24" s="39"/>
      <c r="CA24" s="39"/>
      <c r="CB24" s="39"/>
      <c r="CC24" s="39"/>
      <c r="CD24" s="44">
        <v>1</v>
      </c>
      <c r="CE24" s="44">
        <v>1</v>
      </c>
      <c r="CF24" s="33"/>
    </row>
    <row r="25" spans="1:84" x14ac:dyDescent="0.2">
      <c r="A25" t="s">
        <v>241</v>
      </c>
      <c r="B25" s="6" t="s">
        <v>242</v>
      </c>
      <c r="C25" t="s">
        <v>243</v>
      </c>
      <c r="D25" t="s">
        <v>205</v>
      </c>
      <c r="E25" t="s">
        <v>244</v>
      </c>
      <c r="F25" s="9"/>
      <c r="G25" s="9"/>
      <c r="H25" s="11"/>
      <c r="I25" s="15" t="s">
        <v>164</v>
      </c>
      <c r="J25" s="13" t="s">
        <v>150</v>
      </c>
      <c r="K25" s="6">
        <v>437</v>
      </c>
      <c r="L25">
        <v>468</v>
      </c>
      <c r="M25" s="17">
        <v>139062144</v>
      </c>
      <c r="N25" s="18" t="s">
        <v>151</v>
      </c>
      <c r="O25" s="18">
        <v>27</v>
      </c>
      <c r="P25" s="18" t="s">
        <v>152</v>
      </c>
      <c r="Q25" s="26" t="s">
        <v>152</v>
      </c>
      <c r="R25" s="26" t="s">
        <v>152</v>
      </c>
      <c r="S25" s="25">
        <v>0.08</v>
      </c>
      <c r="T25" s="25">
        <v>0.4</v>
      </c>
      <c r="U25" s="25">
        <v>0</v>
      </c>
      <c r="V25" s="25">
        <v>0.41</v>
      </c>
      <c r="W25" s="25">
        <v>0.55000000000000004</v>
      </c>
      <c r="X25" s="22" t="s">
        <v>165</v>
      </c>
      <c r="Y25" s="33">
        <v>9</v>
      </c>
      <c r="Z25" s="33">
        <v>27.3</v>
      </c>
      <c r="AA25" s="33">
        <v>3</v>
      </c>
      <c r="AB25" s="33">
        <v>25.1</v>
      </c>
      <c r="AC25" s="33">
        <v>36.299999999999997</v>
      </c>
      <c r="AD25" s="33">
        <v>1.1000000000000001</v>
      </c>
      <c r="AE25" s="33">
        <v>1.2</v>
      </c>
      <c r="AF25" s="33">
        <v>5.7</v>
      </c>
      <c r="AG25" s="33">
        <v>8.5</v>
      </c>
      <c r="AH25" s="33">
        <v>8</v>
      </c>
      <c r="AI25" s="33">
        <v>7.4</v>
      </c>
      <c r="AJ25" s="33">
        <v>2.2000000000000002</v>
      </c>
      <c r="AK25" s="33">
        <v>12.3</v>
      </c>
      <c r="AL25" s="33">
        <v>13.5</v>
      </c>
      <c r="AM25" s="33">
        <v>2</v>
      </c>
      <c r="AN25" s="33">
        <v>23.8</v>
      </c>
      <c r="AO25" s="33">
        <v>25.9</v>
      </c>
      <c r="AP25" s="33">
        <v>2.1</v>
      </c>
      <c r="AQ25" s="33">
        <v>6.4</v>
      </c>
      <c r="AR25" s="33">
        <v>7.1</v>
      </c>
      <c r="AS25" s="33">
        <v>1.8</v>
      </c>
      <c r="AT25" s="33">
        <v>18.8</v>
      </c>
      <c r="AU25" s="33">
        <v>18.5</v>
      </c>
      <c r="AV25" s="33">
        <v>0.9</v>
      </c>
      <c r="AW25" s="33">
        <v>36.700000000000003</v>
      </c>
      <c r="AX25" s="33">
        <v>36.5</v>
      </c>
      <c r="AY25" s="33">
        <v>1</v>
      </c>
      <c r="AZ25" s="33">
        <v>23.7</v>
      </c>
      <c r="BA25" s="33">
        <v>24.4</v>
      </c>
      <c r="BB25" s="33">
        <v>1.3</v>
      </c>
      <c r="BC25" s="33">
        <v>26.7</v>
      </c>
      <c r="BD25" s="33">
        <v>24</v>
      </c>
      <c r="BE25" s="33">
        <v>1</v>
      </c>
      <c r="BF25" s="33">
        <v>23.2</v>
      </c>
      <c r="BG25" s="33">
        <v>28.1</v>
      </c>
      <c r="BH25" s="33">
        <v>1.7</v>
      </c>
      <c r="BI25" s="36"/>
      <c r="BJ25" s="36"/>
      <c r="BK25" s="36"/>
      <c r="BL25" s="36"/>
      <c r="BM25" s="36"/>
      <c r="BN25" s="36"/>
      <c r="BO25" s="39"/>
      <c r="BP25" s="39"/>
      <c r="BQ25" s="39"/>
      <c r="BR25" s="39"/>
      <c r="BS25" s="39"/>
      <c r="BT25" s="39"/>
      <c r="BU25" s="39"/>
      <c r="BV25" s="39"/>
      <c r="BW25" s="39"/>
      <c r="BX25" s="39"/>
      <c r="BY25" s="39"/>
      <c r="BZ25" s="39"/>
      <c r="CA25" s="39"/>
      <c r="CB25" s="39"/>
      <c r="CC25" s="39"/>
      <c r="CD25" s="44">
        <v>1</v>
      </c>
      <c r="CE25" s="44">
        <v>1</v>
      </c>
      <c r="CF25" s="33"/>
    </row>
    <row r="26" spans="1:84" x14ac:dyDescent="0.2">
      <c r="A26" t="s">
        <v>245</v>
      </c>
      <c r="B26" s="6" t="s">
        <v>246</v>
      </c>
      <c r="C26" t="s">
        <v>247</v>
      </c>
      <c r="D26" t="s">
        <v>174</v>
      </c>
      <c r="E26" t="s">
        <v>248</v>
      </c>
      <c r="F26" s="9"/>
      <c r="G26" s="10"/>
      <c r="H26" s="11"/>
      <c r="I26" s="14" t="s">
        <v>151</v>
      </c>
      <c r="J26" s="13" t="s">
        <v>150</v>
      </c>
      <c r="K26" s="6">
        <v>279</v>
      </c>
      <c r="L26">
        <v>162</v>
      </c>
      <c r="M26" s="17">
        <v>4899912</v>
      </c>
      <c r="N26" s="18" t="s">
        <v>151</v>
      </c>
      <c r="O26" s="18">
        <v>1</v>
      </c>
      <c r="P26" s="18" t="s">
        <v>152</v>
      </c>
      <c r="Q26" s="26" t="s">
        <v>152</v>
      </c>
      <c r="R26" s="26" t="s">
        <v>152</v>
      </c>
      <c r="S26" s="25">
        <v>0.01</v>
      </c>
      <c r="T26" s="25">
        <v>0.22</v>
      </c>
      <c r="U26" s="25">
        <v>0</v>
      </c>
      <c r="V26" s="25">
        <v>0.28000000000000003</v>
      </c>
      <c r="W26" s="25">
        <v>0.45</v>
      </c>
      <c r="X26" s="22" t="s">
        <v>165</v>
      </c>
      <c r="Y26" s="33">
        <v>1.5</v>
      </c>
      <c r="Z26" s="33">
        <v>9.4</v>
      </c>
      <c r="AA26" s="33">
        <v>6.9</v>
      </c>
      <c r="AB26" s="33">
        <v>11.8</v>
      </c>
      <c r="AC26" s="33">
        <v>17.399999999999999</v>
      </c>
      <c r="AD26" s="33">
        <v>3</v>
      </c>
      <c r="AE26" s="33">
        <v>0.7</v>
      </c>
      <c r="AF26" s="33">
        <v>5.2</v>
      </c>
      <c r="AG26" s="33">
        <v>8</v>
      </c>
      <c r="AH26" s="33">
        <v>7.2</v>
      </c>
      <c r="AI26" s="33">
        <v>7.6</v>
      </c>
      <c r="AJ26" s="33">
        <v>1.9</v>
      </c>
      <c r="AK26" s="33">
        <v>18.100000000000001</v>
      </c>
      <c r="AL26" s="33">
        <v>18</v>
      </c>
      <c r="AM26" s="33">
        <v>1</v>
      </c>
      <c r="AN26" s="33">
        <v>35.9</v>
      </c>
      <c r="AO26" s="33">
        <v>35.1</v>
      </c>
      <c r="AP26" s="33">
        <v>1.1000000000000001</v>
      </c>
      <c r="AQ26" s="33">
        <v>5.7</v>
      </c>
      <c r="AR26" s="33">
        <v>8</v>
      </c>
      <c r="AS26" s="33">
        <v>6.4</v>
      </c>
      <c r="AT26" s="33">
        <v>17.3</v>
      </c>
      <c r="AU26" s="33">
        <v>18.899999999999999</v>
      </c>
      <c r="AV26" s="33">
        <v>1.3</v>
      </c>
      <c r="AW26" s="33">
        <v>34.6</v>
      </c>
      <c r="AX26" s="33">
        <v>36.299999999999997</v>
      </c>
      <c r="AY26" s="33">
        <v>1.1000000000000001</v>
      </c>
      <c r="AZ26" s="33">
        <v>21</v>
      </c>
      <c r="BA26" s="33">
        <v>0</v>
      </c>
      <c r="BB26" s="33"/>
      <c r="BC26" s="33">
        <v>22</v>
      </c>
      <c r="BD26" s="33">
        <v>0</v>
      </c>
      <c r="BE26" s="33"/>
      <c r="BF26" s="33">
        <v>17</v>
      </c>
      <c r="BG26" s="33">
        <v>0</v>
      </c>
      <c r="BH26" s="33"/>
      <c r="BI26" s="36"/>
      <c r="BJ26" s="36"/>
      <c r="BK26" s="36"/>
      <c r="BL26" s="36"/>
      <c r="BM26" s="36"/>
      <c r="BN26" s="36"/>
      <c r="BO26" s="39"/>
      <c r="BP26" s="39"/>
      <c r="BQ26" s="39"/>
      <c r="BR26" s="39"/>
      <c r="BS26" s="39"/>
      <c r="BT26" s="39"/>
      <c r="BU26" s="39"/>
      <c r="BV26" s="39"/>
      <c r="BW26" s="39"/>
      <c r="BX26" s="39"/>
      <c r="BY26" s="39"/>
      <c r="BZ26" s="39"/>
      <c r="CA26" s="39"/>
      <c r="CB26" s="39"/>
      <c r="CC26" s="39"/>
      <c r="CD26" s="44">
        <v>1</v>
      </c>
      <c r="CE26" s="44">
        <v>1</v>
      </c>
      <c r="CF26" s="33"/>
    </row>
    <row r="27" spans="1:84" x14ac:dyDescent="0.2">
      <c r="A27" t="s">
        <v>249</v>
      </c>
      <c r="B27" s="6" t="s">
        <v>250</v>
      </c>
      <c r="C27" t="s">
        <v>251</v>
      </c>
      <c r="D27" t="s">
        <v>147</v>
      </c>
      <c r="E27" t="s">
        <v>252</v>
      </c>
      <c r="F27" s="9"/>
      <c r="G27" s="10"/>
      <c r="H27" s="11"/>
      <c r="I27" s="15" t="s">
        <v>164</v>
      </c>
      <c r="J27" s="13" t="s">
        <v>150</v>
      </c>
      <c r="K27" s="6">
        <v>18</v>
      </c>
      <c r="L27">
        <v>54</v>
      </c>
      <c r="M27" s="17">
        <v>47413</v>
      </c>
      <c r="N27" s="18" t="s">
        <v>151</v>
      </c>
      <c r="O27" s="18">
        <v>9</v>
      </c>
      <c r="P27" s="18" t="s">
        <v>152</v>
      </c>
      <c r="Q27" s="26" t="s">
        <v>152</v>
      </c>
      <c r="R27" s="26" t="s">
        <v>152</v>
      </c>
      <c r="S27" s="25">
        <v>0.82</v>
      </c>
      <c r="T27" s="25">
        <v>0.85</v>
      </c>
      <c r="U27" s="25">
        <v>0</v>
      </c>
      <c r="V27" s="25">
        <v>0.21</v>
      </c>
      <c r="W27" s="25">
        <v>0.92</v>
      </c>
      <c r="X27" s="22" t="s">
        <v>153</v>
      </c>
      <c r="Y27" s="33">
        <v>83.3</v>
      </c>
      <c r="Z27" s="33">
        <v>37.299999999999997</v>
      </c>
      <c r="AA27" s="33">
        <v>-2</v>
      </c>
      <c r="AB27" s="33">
        <v>1.7</v>
      </c>
      <c r="AC27" s="33">
        <v>3.8</v>
      </c>
      <c r="AD27" s="33">
        <v>2.1</v>
      </c>
      <c r="AE27" s="33">
        <v>20.399999999999999</v>
      </c>
      <c r="AF27" s="33">
        <v>15.4</v>
      </c>
      <c r="AG27" s="33">
        <v>0.2</v>
      </c>
      <c r="AH27" s="33">
        <v>18.2</v>
      </c>
      <c r="AI27" s="33">
        <v>16</v>
      </c>
      <c r="AJ27" s="33">
        <v>0.5</v>
      </c>
      <c r="AK27" s="33">
        <v>20.399999999999999</v>
      </c>
      <c r="AL27" s="33">
        <v>13.1</v>
      </c>
      <c r="AM27" s="33">
        <v>0.7</v>
      </c>
      <c r="AN27" s="33">
        <v>19.100000000000001</v>
      </c>
      <c r="AO27" s="33">
        <v>11.7</v>
      </c>
      <c r="AP27" s="33">
        <v>0.2</v>
      </c>
      <c r="AQ27" s="33">
        <v>17.399999999999999</v>
      </c>
      <c r="AR27" s="33">
        <v>16.8</v>
      </c>
      <c r="AS27" s="33">
        <v>1.4</v>
      </c>
      <c r="AT27" s="33">
        <v>21.2</v>
      </c>
      <c r="AU27" s="33">
        <v>16.399999999999999</v>
      </c>
      <c r="AV27" s="33">
        <v>1.2</v>
      </c>
      <c r="AW27" s="33">
        <v>22.9</v>
      </c>
      <c r="AX27" s="33">
        <v>22.7</v>
      </c>
      <c r="AY27" s="33">
        <v>2.2000000000000002</v>
      </c>
      <c r="AZ27" s="33">
        <v>34.1</v>
      </c>
      <c r="BA27" s="33">
        <v>24.6</v>
      </c>
      <c r="BB27" s="33">
        <v>0.1</v>
      </c>
      <c r="BC27" s="33">
        <v>32.799999999999997</v>
      </c>
      <c r="BD27" s="33">
        <v>23.4</v>
      </c>
      <c r="BE27" s="33">
        <v>0.1</v>
      </c>
      <c r="BF27" s="33">
        <v>22.9</v>
      </c>
      <c r="BG27" s="33">
        <v>12.8</v>
      </c>
      <c r="BH27" s="33">
        <v>0.1</v>
      </c>
      <c r="BI27" s="36"/>
      <c r="BJ27" s="36"/>
      <c r="BK27" s="36"/>
      <c r="BL27" s="36"/>
      <c r="BM27" s="36"/>
      <c r="BN27" s="36"/>
      <c r="BO27" s="39"/>
      <c r="BP27" s="39"/>
      <c r="BQ27" s="39"/>
      <c r="BR27" s="39"/>
      <c r="BS27" s="39"/>
      <c r="BT27" s="39"/>
      <c r="BU27" s="39"/>
      <c r="BV27" s="39"/>
      <c r="BW27" s="39"/>
      <c r="BX27" s="39"/>
      <c r="BY27" s="39"/>
      <c r="BZ27" s="39"/>
      <c r="CA27" s="39"/>
      <c r="CB27" s="39"/>
      <c r="CC27" s="39"/>
      <c r="CD27" s="44">
        <v>1</v>
      </c>
      <c r="CE27" s="44">
        <v>1</v>
      </c>
      <c r="CF27" s="33"/>
    </row>
    <row r="28" spans="1:84" x14ac:dyDescent="0.2">
      <c r="A28" t="s">
        <v>253</v>
      </c>
      <c r="B28" s="6" t="s">
        <v>254</v>
      </c>
      <c r="C28" t="s">
        <v>255</v>
      </c>
      <c r="D28" t="s">
        <v>169</v>
      </c>
      <c r="E28" t="s">
        <v>256</v>
      </c>
      <c r="F28" s="9"/>
      <c r="G28" s="9"/>
      <c r="H28" s="11"/>
      <c r="I28" s="16" t="s">
        <v>149</v>
      </c>
      <c r="J28" s="13" t="s">
        <v>150</v>
      </c>
      <c r="K28" s="6">
        <v>22</v>
      </c>
      <c r="L28">
        <v>13</v>
      </c>
      <c r="M28" s="17">
        <v>1535854</v>
      </c>
      <c r="N28" s="18" t="s">
        <v>151</v>
      </c>
      <c r="O28" s="18">
        <v>2</v>
      </c>
      <c r="P28" s="18" t="s">
        <v>152</v>
      </c>
      <c r="Q28" s="26" t="s">
        <v>152</v>
      </c>
      <c r="R28" s="26" t="s">
        <v>152</v>
      </c>
      <c r="S28" s="25">
        <v>0.34</v>
      </c>
      <c r="T28" s="25">
        <v>0.47</v>
      </c>
      <c r="U28" s="25">
        <v>0.96</v>
      </c>
      <c r="V28" s="25">
        <v>0.01</v>
      </c>
      <c r="W28" s="25">
        <v>0.54</v>
      </c>
      <c r="X28" s="22" t="s">
        <v>165</v>
      </c>
      <c r="Y28" s="33">
        <v>38.5</v>
      </c>
      <c r="Z28" s="33">
        <v>47.2</v>
      </c>
      <c r="AA28" s="33">
        <v>0.5</v>
      </c>
      <c r="AB28" s="33">
        <v>60.5</v>
      </c>
      <c r="AC28" s="33">
        <v>32.299999999999997</v>
      </c>
      <c r="AD28" s="33">
        <v>-0.2</v>
      </c>
      <c r="AE28" s="33">
        <v>10.7</v>
      </c>
      <c r="AF28" s="33">
        <v>19.399999999999999</v>
      </c>
      <c r="AG28" s="33">
        <v>1.5</v>
      </c>
      <c r="AH28" s="33">
        <v>9.3000000000000007</v>
      </c>
      <c r="AI28" s="33">
        <v>17.2</v>
      </c>
      <c r="AJ28" s="33">
        <v>1.7</v>
      </c>
      <c r="AK28" s="33">
        <v>45.6</v>
      </c>
      <c r="AL28" s="33">
        <v>14.1</v>
      </c>
      <c r="AM28" s="33">
        <v>-2.1</v>
      </c>
      <c r="AN28" s="33">
        <v>77.599999999999994</v>
      </c>
      <c r="AO28" s="33">
        <v>32.6</v>
      </c>
      <c r="AP28" s="33">
        <v>-0.9</v>
      </c>
      <c r="AQ28" s="33">
        <v>8.6</v>
      </c>
      <c r="AR28" s="33">
        <v>19</v>
      </c>
      <c r="AS28" s="33">
        <v>2.7</v>
      </c>
      <c r="AT28" s="33">
        <v>43.7</v>
      </c>
      <c r="AU28" s="33">
        <v>15.8</v>
      </c>
      <c r="AV28" s="33">
        <v>-1</v>
      </c>
      <c r="AW28" s="33">
        <v>74.599999999999994</v>
      </c>
      <c r="AX28" s="33">
        <v>36.4</v>
      </c>
      <c r="AY28" s="33">
        <v>-0.8</v>
      </c>
      <c r="AZ28" s="33">
        <v>57</v>
      </c>
      <c r="BA28" s="33">
        <v>41</v>
      </c>
      <c r="BB28" s="33"/>
      <c r="BC28" s="33">
        <v>56.5</v>
      </c>
      <c r="BD28" s="33">
        <v>41.5</v>
      </c>
      <c r="BE28" s="33"/>
      <c r="BF28" s="33">
        <v>44</v>
      </c>
      <c r="BG28" s="33">
        <v>43</v>
      </c>
      <c r="BH28" s="33"/>
      <c r="BI28" s="36"/>
      <c r="BJ28" s="36"/>
      <c r="BK28" s="36"/>
      <c r="BL28" s="36"/>
      <c r="BM28" s="36"/>
      <c r="BN28" s="36"/>
      <c r="BO28" s="39"/>
      <c r="BP28" s="39"/>
      <c r="BQ28" s="39"/>
      <c r="BR28" s="39"/>
      <c r="BS28" s="39"/>
      <c r="BT28" s="39"/>
      <c r="BU28" s="39"/>
      <c r="BV28" s="39"/>
      <c r="BW28" s="39"/>
      <c r="BX28" s="39"/>
      <c r="BY28" s="39"/>
      <c r="BZ28" s="39"/>
      <c r="CA28" s="39"/>
      <c r="CB28" s="39"/>
      <c r="CC28" s="39"/>
      <c r="CD28" s="44">
        <v>1</v>
      </c>
      <c r="CE28" s="44">
        <v>1</v>
      </c>
      <c r="CF28" s="33"/>
    </row>
    <row r="29" spans="1:84" x14ac:dyDescent="0.2">
      <c r="A29" t="s">
        <v>257</v>
      </c>
      <c r="B29" s="6" t="s">
        <v>258</v>
      </c>
      <c r="C29" t="s">
        <v>259</v>
      </c>
      <c r="D29" t="s">
        <v>169</v>
      </c>
      <c r="E29" t="s">
        <v>260</v>
      </c>
      <c r="F29" s="11"/>
      <c r="G29" s="9"/>
      <c r="H29" s="11"/>
      <c r="I29" s="16" t="s">
        <v>149</v>
      </c>
      <c r="J29" s="13" t="s">
        <v>150</v>
      </c>
      <c r="K29" s="6">
        <v>19</v>
      </c>
      <c r="L29">
        <v>440</v>
      </c>
      <c r="M29" s="19" t="s">
        <v>152</v>
      </c>
      <c r="N29" s="18" t="s">
        <v>207</v>
      </c>
      <c r="O29" s="18" t="s">
        <v>152</v>
      </c>
      <c r="P29" s="18" t="s">
        <v>152</v>
      </c>
      <c r="Q29" s="26" t="s">
        <v>152</v>
      </c>
      <c r="R29" s="26" t="s">
        <v>152</v>
      </c>
      <c r="S29" s="25">
        <v>0.38</v>
      </c>
      <c r="T29" s="25">
        <v>0.36</v>
      </c>
      <c r="U29" s="25">
        <v>0.2</v>
      </c>
      <c r="V29" s="25">
        <v>0.23</v>
      </c>
      <c r="W29" s="25" t="s">
        <v>150</v>
      </c>
      <c r="X29" s="22" t="s">
        <v>150</v>
      </c>
      <c r="Y29" s="33">
        <v>34.5</v>
      </c>
      <c r="Z29" s="33">
        <v>31</v>
      </c>
      <c r="AA29" s="33">
        <v>0.5</v>
      </c>
      <c r="AB29" s="33">
        <v>83.5</v>
      </c>
      <c r="AC29" s="33">
        <v>20.2</v>
      </c>
      <c r="AD29" s="33">
        <v>-2.7</v>
      </c>
      <c r="AE29" s="33">
        <v>12.8</v>
      </c>
      <c r="AF29" s="33">
        <v>14.8</v>
      </c>
      <c r="AG29" s="33">
        <v>1.3</v>
      </c>
      <c r="AH29" s="33">
        <v>13.3</v>
      </c>
      <c r="AI29" s="33">
        <v>15.5</v>
      </c>
      <c r="AJ29" s="33">
        <v>1.6</v>
      </c>
      <c r="AK29" s="33">
        <v>12.4</v>
      </c>
      <c r="AL29" s="33">
        <v>14.8</v>
      </c>
      <c r="AM29" s="33">
        <v>1.7</v>
      </c>
      <c r="AN29" s="33">
        <v>7.9</v>
      </c>
      <c r="AO29" s="33">
        <v>10.4</v>
      </c>
      <c r="AP29" s="33">
        <v>1.7</v>
      </c>
      <c r="AQ29" s="33"/>
      <c r="AR29" s="33"/>
      <c r="AS29" s="33"/>
      <c r="AT29" s="33"/>
      <c r="AU29" s="33"/>
      <c r="AV29" s="33"/>
      <c r="AW29" s="33"/>
      <c r="AX29" s="33"/>
      <c r="AY29" s="33"/>
      <c r="AZ29" s="33"/>
      <c r="BA29" s="33"/>
      <c r="BB29" s="33"/>
      <c r="BC29" s="33"/>
      <c r="BD29" s="33"/>
      <c r="BE29" s="33"/>
      <c r="BF29" s="33"/>
      <c r="BG29" s="33"/>
      <c r="BH29" s="33"/>
      <c r="BI29" s="36"/>
      <c r="BJ29" s="36"/>
      <c r="BK29" s="36"/>
      <c r="BL29" s="36"/>
      <c r="BM29" s="36"/>
      <c r="BN29" s="36"/>
      <c r="BO29" s="39"/>
      <c r="BP29" s="39"/>
      <c r="BQ29" s="39"/>
      <c r="BR29" s="39"/>
      <c r="BS29" s="39"/>
      <c r="BT29" s="39"/>
      <c r="BU29" s="39"/>
      <c r="BV29" s="39"/>
      <c r="BW29" s="39"/>
      <c r="BX29" s="39"/>
      <c r="BY29" s="39"/>
      <c r="BZ29" s="39"/>
      <c r="CA29" s="39"/>
      <c r="CB29" s="39"/>
      <c r="CC29" s="39"/>
      <c r="CD29" s="44">
        <v>1</v>
      </c>
      <c r="CE29" s="44">
        <v>1</v>
      </c>
      <c r="CF29" s="33"/>
    </row>
    <row r="30" spans="1:84" x14ac:dyDescent="0.2">
      <c r="A30" t="s">
        <v>261</v>
      </c>
      <c r="B30" s="6" t="s">
        <v>262</v>
      </c>
      <c r="C30" t="s">
        <v>263</v>
      </c>
      <c r="D30" t="s">
        <v>169</v>
      </c>
      <c r="E30" t="s">
        <v>264</v>
      </c>
      <c r="F30" s="9"/>
      <c r="G30" s="10"/>
      <c r="H30" s="9"/>
      <c r="I30" s="16" t="s">
        <v>149</v>
      </c>
      <c r="J30" s="16" t="s">
        <v>149</v>
      </c>
      <c r="K30" s="6">
        <v>74</v>
      </c>
      <c r="L30">
        <v>125</v>
      </c>
      <c r="M30" s="20">
        <v>336410</v>
      </c>
      <c r="N30" s="18" t="s">
        <v>151</v>
      </c>
      <c r="O30" s="18">
        <v>2</v>
      </c>
      <c r="P30" s="18" t="s">
        <v>152</v>
      </c>
      <c r="Q30" s="26">
        <v>0.12</v>
      </c>
      <c r="R30" s="26">
        <v>4.1916114265330998E-2</v>
      </c>
      <c r="S30" s="25">
        <v>0.64</v>
      </c>
      <c r="T30" s="25">
        <v>0.59</v>
      </c>
      <c r="U30" s="25">
        <v>0.03</v>
      </c>
      <c r="V30" s="25">
        <v>0.27</v>
      </c>
      <c r="W30" s="25">
        <v>0.83</v>
      </c>
      <c r="X30" s="22" t="s">
        <v>153</v>
      </c>
      <c r="Y30" s="33">
        <v>58.5</v>
      </c>
      <c r="Z30" s="33">
        <v>48.6</v>
      </c>
      <c r="AA30" s="33">
        <v>-0.3</v>
      </c>
      <c r="AB30" s="33">
        <v>64.099999999999994</v>
      </c>
      <c r="AC30" s="33">
        <v>42.6</v>
      </c>
      <c r="AD30" s="33">
        <v>-0.5</v>
      </c>
      <c r="AE30" s="33">
        <v>4.5</v>
      </c>
      <c r="AF30" s="33">
        <v>10.7</v>
      </c>
      <c r="AG30" s="33">
        <v>6</v>
      </c>
      <c r="AH30" s="33">
        <v>10.1</v>
      </c>
      <c r="AI30" s="33">
        <v>12.4</v>
      </c>
      <c r="AJ30" s="33">
        <v>3.8</v>
      </c>
      <c r="AK30" s="33">
        <v>14.1</v>
      </c>
      <c r="AL30" s="33">
        <v>16.100000000000001</v>
      </c>
      <c r="AM30" s="33">
        <v>2.2000000000000002</v>
      </c>
      <c r="AN30" s="33">
        <v>34.700000000000003</v>
      </c>
      <c r="AO30" s="33">
        <v>24.2</v>
      </c>
      <c r="AP30" s="33">
        <v>1.3</v>
      </c>
      <c r="AQ30" s="33">
        <v>10.199999999999999</v>
      </c>
      <c r="AR30" s="33">
        <v>10.6</v>
      </c>
      <c r="AS30" s="33">
        <v>2.8</v>
      </c>
      <c r="AT30" s="33">
        <v>15.2</v>
      </c>
      <c r="AU30" s="33">
        <v>14.9</v>
      </c>
      <c r="AV30" s="33">
        <v>1.6</v>
      </c>
      <c r="AW30" s="33">
        <v>32.4</v>
      </c>
      <c r="AX30" s="33">
        <v>24.8</v>
      </c>
      <c r="AY30" s="33">
        <v>1.3</v>
      </c>
      <c r="AZ30" s="33">
        <v>54</v>
      </c>
      <c r="BA30" s="33">
        <v>44</v>
      </c>
      <c r="BB30" s="33"/>
      <c r="BC30" s="33">
        <v>55</v>
      </c>
      <c r="BD30" s="33">
        <v>43</v>
      </c>
      <c r="BE30" s="33"/>
      <c r="BF30" s="33">
        <v>43</v>
      </c>
      <c r="BG30" s="33">
        <v>43</v>
      </c>
      <c r="BH30" s="33"/>
      <c r="BI30" s="36">
        <v>-5716.75</v>
      </c>
      <c r="BJ30" s="36">
        <v>5381.02</v>
      </c>
      <c r="BK30" s="36">
        <v>-14101.16</v>
      </c>
      <c r="BL30" s="36">
        <v>-6470.76</v>
      </c>
      <c r="BM30" s="36">
        <v>17755.11</v>
      </c>
      <c r="BN30" s="36">
        <v>0</v>
      </c>
      <c r="BO30" s="39">
        <v>-6.01</v>
      </c>
      <c r="BP30" s="39">
        <v>8.89</v>
      </c>
      <c r="BQ30" s="39">
        <v>-15</v>
      </c>
      <c r="BR30" s="39">
        <v>0.98</v>
      </c>
      <c r="BS30" s="39">
        <v>0.02</v>
      </c>
      <c r="BT30" s="39">
        <v>0.96</v>
      </c>
      <c r="BU30" s="39">
        <v>1</v>
      </c>
      <c r="BV30" s="39">
        <v>0.1</v>
      </c>
      <c r="BW30" s="39">
        <v>1</v>
      </c>
      <c r="BX30" s="39">
        <v>0.97</v>
      </c>
      <c r="BY30" s="39">
        <v>0.12</v>
      </c>
      <c r="BZ30" s="39">
        <v>0.89</v>
      </c>
      <c r="CA30" s="39">
        <v>0.98</v>
      </c>
      <c r="CB30" s="39">
        <v>0.04</v>
      </c>
      <c r="CC30" s="39">
        <v>1</v>
      </c>
      <c r="CD30" s="45">
        <v>140</v>
      </c>
      <c r="CE30" s="46">
        <v>350511</v>
      </c>
      <c r="CF30" s="33"/>
    </row>
    <row r="31" spans="1:84" x14ac:dyDescent="0.2">
      <c r="A31" t="s">
        <v>265</v>
      </c>
      <c r="B31" s="6" t="s">
        <v>266</v>
      </c>
      <c r="C31" t="s">
        <v>267</v>
      </c>
      <c r="D31" t="s">
        <v>169</v>
      </c>
      <c r="E31" t="s">
        <v>268</v>
      </c>
      <c r="F31" s="9"/>
      <c r="G31" s="10"/>
      <c r="H31" s="11"/>
      <c r="I31" s="15" t="s">
        <v>164</v>
      </c>
      <c r="J31" s="13" t="s">
        <v>150</v>
      </c>
      <c r="K31" s="6">
        <v>48</v>
      </c>
      <c r="L31">
        <v>1299</v>
      </c>
      <c r="M31" s="17">
        <v>528569216</v>
      </c>
      <c r="N31" s="18" t="s">
        <v>151</v>
      </c>
      <c r="O31" s="18">
        <v>8</v>
      </c>
      <c r="P31" s="18" t="s">
        <v>152</v>
      </c>
      <c r="Q31" s="26" t="s">
        <v>152</v>
      </c>
      <c r="R31" s="26" t="s">
        <v>152</v>
      </c>
      <c r="S31" s="25">
        <v>0.57999999999999996</v>
      </c>
      <c r="T31" s="25">
        <v>0.39</v>
      </c>
      <c r="U31" s="25">
        <v>0.25</v>
      </c>
      <c r="V31" s="25">
        <v>0.1</v>
      </c>
      <c r="W31" s="25">
        <v>0.86</v>
      </c>
      <c r="X31" s="22" t="s">
        <v>153</v>
      </c>
      <c r="Y31" s="33">
        <v>58.9</v>
      </c>
      <c r="Z31" s="33">
        <v>44.8</v>
      </c>
      <c r="AA31" s="33">
        <v>-0.4</v>
      </c>
      <c r="AB31" s="33">
        <v>64.400000000000006</v>
      </c>
      <c r="AC31" s="33">
        <v>41</v>
      </c>
      <c r="AD31" s="33">
        <v>-0.6</v>
      </c>
      <c r="AE31" s="33">
        <v>8.6999999999999993</v>
      </c>
      <c r="AF31" s="33">
        <v>10.6</v>
      </c>
      <c r="AG31" s="33">
        <v>1.4</v>
      </c>
      <c r="AH31" s="33">
        <v>12.4</v>
      </c>
      <c r="AI31" s="33">
        <v>10.7</v>
      </c>
      <c r="AJ31" s="33">
        <v>1</v>
      </c>
      <c r="AK31" s="33">
        <v>13.2</v>
      </c>
      <c r="AL31" s="33">
        <v>11.5</v>
      </c>
      <c r="AM31" s="33">
        <v>1.2</v>
      </c>
      <c r="AN31" s="33">
        <v>11.6</v>
      </c>
      <c r="AO31" s="33">
        <v>14.9</v>
      </c>
      <c r="AP31" s="33">
        <v>4.4000000000000004</v>
      </c>
      <c r="AQ31" s="33">
        <v>10.3</v>
      </c>
      <c r="AR31" s="33">
        <v>12</v>
      </c>
      <c r="AS31" s="33">
        <v>2.1</v>
      </c>
      <c r="AT31" s="33">
        <v>18.2</v>
      </c>
      <c r="AU31" s="33">
        <v>17.8</v>
      </c>
      <c r="AV31" s="33">
        <v>1</v>
      </c>
      <c r="AW31" s="33">
        <v>25</v>
      </c>
      <c r="AX31" s="33">
        <v>34.200000000000003</v>
      </c>
      <c r="AY31" s="33">
        <v>1.6</v>
      </c>
      <c r="AZ31" s="33">
        <v>37.1</v>
      </c>
      <c r="BA31" s="33">
        <v>30.8</v>
      </c>
      <c r="BB31" s="33">
        <v>0.5</v>
      </c>
      <c r="BC31" s="33">
        <v>43</v>
      </c>
      <c r="BD31" s="33">
        <v>27.1</v>
      </c>
      <c r="BE31" s="33">
        <v>0.2</v>
      </c>
      <c r="BF31" s="33">
        <v>39.4</v>
      </c>
      <c r="BG31" s="33">
        <v>32.299999999999997</v>
      </c>
      <c r="BH31" s="33">
        <v>0.8</v>
      </c>
      <c r="BI31" s="36"/>
      <c r="BJ31" s="36"/>
      <c r="BK31" s="36"/>
      <c r="BL31" s="36"/>
      <c r="BM31" s="36"/>
      <c r="BN31" s="36"/>
      <c r="BO31" s="39"/>
      <c r="BP31" s="39"/>
      <c r="BQ31" s="39"/>
      <c r="BR31" s="39"/>
      <c r="BS31" s="39"/>
      <c r="BT31" s="39"/>
      <c r="BU31" s="39"/>
      <c r="BV31" s="39"/>
      <c r="BW31" s="39"/>
      <c r="BX31" s="39"/>
      <c r="BY31" s="39"/>
      <c r="BZ31" s="39"/>
      <c r="CA31" s="39"/>
      <c r="CB31" s="39"/>
      <c r="CC31" s="39"/>
      <c r="CD31" s="44">
        <v>1</v>
      </c>
      <c r="CE31" s="44">
        <v>1</v>
      </c>
      <c r="CF31" s="33"/>
    </row>
    <row r="32" spans="1:84" x14ac:dyDescent="0.2">
      <c r="A32" t="s">
        <v>269</v>
      </c>
      <c r="B32" s="6" t="s">
        <v>270</v>
      </c>
      <c r="C32" t="s">
        <v>271</v>
      </c>
      <c r="D32" t="s">
        <v>272</v>
      </c>
      <c r="E32" t="s">
        <v>272</v>
      </c>
      <c r="F32" s="9"/>
      <c r="G32" s="9"/>
      <c r="H32" s="10"/>
      <c r="I32" s="15" t="s">
        <v>164</v>
      </c>
      <c r="J32" s="13" t="s">
        <v>150</v>
      </c>
      <c r="K32" s="6">
        <v>134</v>
      </c>
      <c r="L32">
        <v>32</v>
      </c>
      <c r="M32" s="17">
        <v>185472</v>
      </c>
      <c r="N32" s="18" t="s">
        <v>151</v>
      </c>
      <c r="O32" s="18">
        <v>3</v>
      </c>
      <c r="P32" s="18" t="s">
        <v>152</v>
      </c>
      <c r="Q32" s="26" t="s">
        <v>152</v>
      </c>
      <c r="R32" s="26" t="s">
        <v>152</v>
      </c>
      <c r="S32" s="25">
        <v>0.17</v>
      </c>
      <c r="T32" s="25">
        <v>0.66</v>
      </c>
      <c r="U32" s="25">
        <v>0</v>
      </c>
      <c r="V32" s="25">
        <v>0.84</v>
      </c>
      <c r="W32" s="25">
        <v>0.84</v>
      </c>
      <c r="X32" s="22" t="s">
        <v>153</v>
      </c>
      <c r="Y32" s="33">
        <v>49.3</v>
      </c>
      <c r="Z32" s="33">
        <v>50</v>
      </c>
      <c r="AA32" s="33">
        <v>0</v>
      </c>
      <c r="AB32" s="33">
        <v>40.799999999999997</v>
      </c>
      <c r="AC32" s="33">
        <v>47.9</v>
      </c>
      <c r="AD32" s="33">
        <v>0.4</v>
      </c>
      <c r="AE32" s="33">
        <v>0</v>
      </c>
      <c r="AF32" s="33">
        <v>0</v>
      </c>
      <c r="AG32" s="33"/>
      <c r="AH32" s="33">
        <v>0</v>
      </c>
      <c r="AI32" s="33">
        <v>0</v>
      </c>
      <c r="AJ32" s="33"/>
      <c r="AK32" s="33">
        <v>100</v>
      </c>
      <c r="AL32" s="33">
        <v>0</v>
      </c>
      <c r="AM32" s="33"/>
      <c r="AN32" s="33">
        <v>100</v>
      </c>
      <c r="AO32" s="33">
        <v>0</v>
      </c>
      <c r="AP32" s="33"/>
      <c r="AQ32" s="33">
        <v>0</v>
      </c>
      <c r="AR32" s="33">
        <v>0</v>
      </c>
      <c r="AS32" s="33"/>
      <c r="AT32" s="33">
        <v>100</v>
      </c>
      <c r="AU32" s="33">
        <v>0</v>
      </c>
      <c r="AV32" s="33"/>
      <c r="AW32" s="33">
        <v>100</v>
      </c>
      <c r="AX32" s="33">
        <v>0</v>
      </c>
      <c r="AY32" s="33"/>
      <c r="AZ32" s="33">
        <v>0</v>
      </c>
      <c r="BA32" s="33">
        <v>0</v>
      </c>
      <c r="BB32" s="33"/>
      <c r="BC32" s="33">
        <v>100</v>
      </c>
      <c r="BD32" s="33">
        <v>0</v>
      </c>
      <c r="BE32" s="33"/>
      <c r="BF32" s="33">
        <v>100</v>
      </c>
      <c r="BG32" s="33">
        <v>0</v>
      </c>
      <c r="BH32" s="33"/>
      <c r="BI32" s="36">
        <v>329.04</v>
      </c>
      <c r="BJ32" s="36">
        <v>74.25</v>
      </c>
      <c r="BK32" s="36">
        <v>359.34</v>
      </c>
      <c r="BL32" s="36">
        <v>255.11</v>
      </c>
      <c r="BM32" s="36">
        <v>421.78</v>
      </c>
      <c r="BN32" s="36">
        <v>0</v>
      </c>
      <c r="BO32" s="39">
        <v>0.2</v>
      </c>
      <c r="BP32" s="39">
        <v>1.1000000000000001</v>
      </c>
      <c r="BQ32" s="39">
        <v>-2</v>
      </c>
      <c r="BR32" s="39">
        <v>1</v>
      </c>
      <c r="BS32" s="39">
        <v>0</v>
      </c>
      <c r="BT32" s="39">
        <v>1</v>
      </c>
      <c r="BU32" s="39">
        <v>1.01</v>
      </c>
      <c r="BV32" s="39">
        <v>0.01</v>
      </c>
      <c r="BW32" s="39">
        <v>1</v>
      </c>
      <c r="BX32" s="39">
        <v>1.06</v>
      </c>
      <c r="BY32" s="39">
        <v>0.14000000000000001</v>
      </c>
      <c r="BZ32" s="39">
        <v>0.91</v>
      </c>
      <c r="CA32" s="39">
        <v>0.93</v>
      </c>
      <c r="CB32" s="39">
        <v>0.09</v>
      </c>
      <c r="CC32" s="39">
        <v>1</v>
      </c>
      <c r="CD32" s="44">
        <v>1</v>
      </c>
      <c r="CE32" s="44">
        <v>1</v>
      </c>
      <c r="CF32" s="33"/>
    </row>
    <row r="33" spans="1:84" x14ac:dyDescent="0.2">
      <c r="A33" t="s">
        <v>273</v>
      </c>
      <c r="B33" s="6" t="s">
        <v>274</v>
      </c>
      <c r="C33" t="s">
        <v>150</v>
      </c>
      <c r="D33" t="s">
        <v>205</v>
      </c>
      <c r="E33" t="s">
        <v>275</v>
      </c>
      <c r="F33" s="10"/>
      <c r="G33" s="10"/>
      <c r="H33" s="11"/>
      <c r="I33" s="16" t="s">
        <v>149</v>
      </c>
      <c r="J33" s="13" t="s">
        <v>150</v>
      </c>
      <c r="K33" s="6">
        <v>86</v>
      </c>
      <c r="L33">
        <v>88</v>
      </c>
      <c r="M33" s="19" t="s">
        <v>152</v>
      </c>
      <c r="N33" s="18" t="s">
        <v>151</v>
      </c>
      <c r="O33" s="18">
        <v>10</v>
      </c>
      <c r="P33" s="18" t="s">
        <v>152</v>
      </c>
      <c r="Q33" s="26" t="s">
        <v>152</v>
      </c>
      <c r="R33" s="26" t="s">
        <v>152</v>
      </c>
      <c r="S33" s="25">
        <v>0.16</v>
      </c>
      <c r="T33" s="25">
        <v>0.51</v>
      </c>
      <c r="U33" s="25">
        <v>0</v>
      </c>
      <c r="V33" s="25">
        <v>0.32</v>
      </c>
      <c r="W33" s="25" t="s">
        <v>150</v>
      </c>
      <c r="X33" s="22" t="s">
        <v>150</v>
      </c>
      <c r="Y33" s="33">
        <v>18.399999999999999</v>
      </c>
      <c r="Z33" s="33">
        <v>36.5</v>
      </c>
      <c r="AA33" s="33">
        <v>1.7</v>
      </c>
      <c r="AB33" s="33">
        <v>16.5</v>
      </c>
      <c r="AC33" s="33">
        <v>22.2</v>
      </c>
      <c r="AD33" s="33">
        <v>2.8</v>
      </c>
      <c r="AE33" s="33">
        <v>4</v>
      </c>
      <c r="AF33" s="33">
        <v>9</v>
      </c>
      <c r="AG33" s="33">
        <v>2.4</v>
      </c>
      <c r="AH33" s="33">
        <v>11.5</v>
      </c>
      <c r="AI33" s="33">
        <v>9.9</v>
      </c>
      <c r="AJ33" s="33">
        <v>1.3</v>
      </c>
      <c r="AK33" s="33">
        <v>11.6</v>
      </c>
      <c r="AL33" s="33">
        <v>9.5</v>
      </c>
      <c r="AM33" s="33">
        <v>1.2</v>
      </c>
      <c r="AN33" s="33">
        <v>22.7</v>
      </c>
      <c r="AO33" s="33">
        <v>11.7</v>
      </c>
      <c r="AP33" s="33">
        <v>0.4</v>
      </c>
      <c r="AQ33" s="33"/>
      <c r="AR33" s="33"/>
      <c r="AS33" s="33"/>
      <c r="AT33" s="33"/>
      <c r="AU33" s="33"/>
      <c r="AV33" s="33"/>
      <c r="AW33" s="33"/>
      <c r="AX33" s="33"/>
      <c r="AY33" s="33"/>
      <c r="AZ33" s="33"/>
      <c r="BA33" s="33"/>
      <c r="BB33" s="33"/>
      <c r="BC33" s="33"/>
      <c r="BD33" s="33"/>
      <c r="BE33" s="33"/>
      <c r="BF33" s="33"/>
      <c r="BG33" s="33"/>
      <c r="BH33" s="33"/>
      <c r="BI33" s="36"/>
      <c r="BJ33" s="36"/>
      <c r="BK33" s="36"/>
      <c r="BL33" s="36"/>
      <c r="BM33" s="36"/>
      <c r="BN33" s="36"/>
      <c r="BO33" s="39"/>
      <c r="BP33" s="39"/>
      <c r="BQ33" s="39"/>
      <c r="BR33" s="39"/>
      <c r="BS33" s="39"/>
      <c r="BT33" s="39"/>
      <c r="BU33" s="39"/>
      <c r="BV33" s="39"/>
      <c r="BW33" s="39"/>
      <c r="BX33" s="39"/>
      <c r="BY33" s="39"/>
      <c r="BZ33" s="39"/>
      <c r="CA33" s="39"/>
      <c r="CB33" s="39"/>
      <c r="CC33" s="39"/>
      <c r="CD33" s="44">
        <v>1</v>
      </c>
      <c r="CE33" s="44">
        <v>1</v>
      </c>
      <c r="CF33" s="33"/>
    </row>
    <row r="34" spans="1:84" x14ac:dyDescent="0.2">
      <c r="A34" t="s">
        <v>276</v>
      </c>
      <c r="B34" s="6" t="s">
        <v>277</v>
      </c>
      <c r="C34" t="s">
        <v>278</v>
      </c>
      <c r="D34" t="s">
        <v>157</v>
      </c>
      <c r="E34" t="s">
        <v>194</v>
      </c>
      <c r="F34" s="9"/>
      <c r="G34" s="10"/>
      <c r="H34" s="10"/>
      <c r="I34" s="15" t="s">
        <v>164</v>
      </c>
      <c r="J34" s="13" t="s">
        <v>150</v>
      </c>
      <c r="K34" s="6">
        <v>33</v>
      </c>
      <c r="L34">
        <v>145</v>
      </c>
      <c r="M34" s="17">
        <v>241015</v>
      </c>
      <c r="N34" s="18" t="s">
        <v>151</v>
      </c>
      <c r="O34" s="18">
        <v>10</v>
      </c>
      <c r="P34" s="18" t="s">
        <v>152</v>
      </c>
      <c r="Q34" s="26" t="s">
        <v>152</v>
      </c>
      <c r="R34" s="26" t="s">
        <v>152</v>
      </c>
      <c r="S34" s="25">
        <v>0.65</v>
      </c>
      <c r="T34" s="25">
        <v>0.61</v>
      </c>
      <c r="U34" s="25">
        <v>0.35</v>
      </c>
      <c r="V34" s="25">
        <v>0</v>
      </c>
      <c r="W34" s="25">
        <v>0.88</v>
      </c>
      <c r="X34" s="22" t="s">
        <v>153</v>
      </c>
      <c r="Y34" s="33">
        <v>60.7</v>
      </c>
      <c r="Z34" s="33">
        <v>46.8</v>
      </c>
      <c r="AA34" s="33">
        <v>-0.5</v>
      </c>
      <c r="AB34" s="33">
        <v>17.8</v>
      </c>
      <c r="AC34" s="33">
        <v>29.6</v>
      </c>
      <c r="AD34" s="33">
        <v>1.7</v>
      </c>
      <c r="AE34" s="33">
        <v>10.7</v>
      </c>
      <c r="AF34" s="33">
        <v>12.6</v>
      </c>
      <c r="AG34" s="33">
        <v>1.3</v>
      </c>
      <c r="AH34" s="33">
        <v>15.2</v>
      </c>
      <c r="AI34" s="33">
        <v>14.1</v>
      </c>
      <c r="AJ34" s="33">
        <v>1.7</v>
      </c>
      <c r="AK34" s="33">
        <v>15.3</v>
      </c>
      <c r="AL34" s="33">
        <v>13.8</v>
      </c>
      <c r="AM34" s="33">
        <v>1.7</v>
      </c>
      <c r="AN34" s="33">
        <v>12.1</v>
      </c>
      <c r="AO34" s="33">
        <v>12.3</v>
      </c>
      <c r="AP34" s="33">
        <v>1.6</v>
      </c>
      <c r="AQ34" s="33">
        <v>11.4</v>
      </c>
      <c r="AR34" s="33">
        <v>16.399999999999999</v>
      </c>
      <c r="AS34" s="33">
        <v>2</v>
      </c>
      <c r="AT34" s="33">
        <v>26.6</v>
      </c>
      <c r="AU34" s="33">
        <v>20.8</v>
      </c>
      <c r="AV34" s="33">
        <v>0.3</v>
      </c>
      <c r="AW34" s="33">
        <v>39.9</v>
      </c>
      <c r="AX34" s="33">
        <v>41.3</v>
      </c>
      <c r="AY34" s="33">
        <v>0.7</v>
      </c>
      <c r="AZ34" s="33">
        <v>50.8</v>
      </c>
      <c r="BA34" s="33">
        <v>24.8</v>
      </c>
      <c r="BB34" s="33">
        <v>0.3</v>
      </c>
      <c r="BC34" s="33">
        <v>49.5</v>
      </c>
      <c r="BD34" s="33">
        <v>24.8</v>
      </c>
      <c r="BE34" s="33">
        <v>0.3</v>
      </c>
      <c r="BF34" s="33">
        <v>35.700000000000003</v>
      </c>
      <c r="BG34" s="33">
        <v>20.399999999999999</v>
      </c>
      <c r="BH34" s="33">
        <v>0.6</v>
      </c>
      <c r="BI34" s="36">
        <v>-46465.52</v>
      </c>
      <c r="BJ34" s="36">
        <v>23296.54</v>
      </c>
      <c r="BK34" s="36">
        <v>-73841.19</v>
      </c>
      <c r="BL34" s="36">
        <v>-32887.07</v>
      </c>
      <c r="BM34" s="36">
        <v>26558.87</v>
      </c>
      <c r="BN34" s="36">
        <v>0</v>
      </c>
      <c r="BO34" s="39">
        <v>-29.44</v>
      </c>
      <c r="BP34" s="39">
        <v>16.84</v>
      </c>
      <c r="BQ34" s="39">
        <v>-59.63</v>
      </c>
      <c r="BR34" s="39">
        <v>0.75</v>
      </c>
      <c r="BS34" s="39">
        <v>7.0000000000000007E-2</v>
      </c>
      <c r="BT34" s="39">
        <v>0.77</v>
      </c>
      <c r="BU34" s="39">
        <v>0.79</v>
      </c>
      <c r="BV34" s="39">
        <v>0.14000000000000001</v>
      </c>
      <c r="BW34" s="39">
        <v>1</v>
      </c>
      <c r="BX34" s="39">
        <v>0.75</v>
      </c>
      <c r="BY34" s="39">
        <v>0.06</v>
      </c>
      <c r="BZ34" s="39">
        <v>0.71</v>
      </c>
      <c r="CA34" s="39">
        <v>0.99</v>
      </c>
      <c r="CB34" s="39">
        <v>0.05</v>
      </c>
      <c r="CC34" s="39">
        <v>1</v>
      </c>
      <c r="CD34" s="44">
        <v>1</v>
      </c>
      <c r="CE34" s="44">
        <v>1</v>
      </c>
      <c r="CF34" s="33"/>
    </row>
    <row r="35" spans="1:84" x14ac:dyDescent="0.2">
      <c r="A35" t="s">
        <v>279</v>
      </c>
      <c r="B35" s="6" t="s">
        <v>280</v>
      </c>
      <c r="C35" t="s">
        <v>281</v>
      </c>
      <c r="D35" t="s">
        <v>169</v>
      </c>
      <c r="E35" t="s">
        <v>282</v>
      </c>
      <c r="F35" s="10"/>
      <c r="G35" s="10"/>
      <c r="H35" s="9"/>
      <c r="I35" s="16" t="s">
        <v>149</v>
      </c>
      <c r="J35" s="16" t="s">
        <v>149</v>
      </c>
      <c r="K35" s="6">
        <v>42</v>
      </c>
      <c r="L35">
        <v>152</v>
      </c>
      <c r="M35" s="17">
        <v>1069533</v>
      </c>
      <c r="N35" s="18" t="s">
        <v>207</v>
      </c>
      <c r="O35" s="18" t="s">
        <v>152</v>
      </c>
      <c r="P35" s="18" t="s">
        <v>152</v>
      </c>
      <c r="Q35" s="26">
        <v>0</v>
      </c>
      <c r="R35" s="26">
        <v>0.22912056009491999</v>
      </c>
      <c r="S35" s="25">
        <v>0.48</v>
      </c>
      <c r="T35" s="25">
        <v>0.45</v>
      </c>
      <c r="U35" s="25">
        <v>0</v>
      </c>
      <c r="V35" s="25">
        <v>0.68</v>
      </c>
      <c r="W35" s="25">
        <v>0.94</v>
      </c>
      <c r="X35" s="22" t="s">
        <v>153</v>
      </c>
      <c r="Y35" s="33">
        <v>2.4</v>
      </c>
      <c r="Z35" s="33">
        <v>15.2</v>
      </c>
      <c r="AA35" s="33">
        <v>6.5</v>
      </c>
      <c r="AB35" s="33">
        <v>12.2</v>
      </c>
      <c r="AC35" s="33">
        <v>17.5</v>
      </c>
      <c r="AD35" s="33">
        <v>3.8</v>
      </c>
      <c r="AE35" s="33">
        <v>2.4</v>
      </c>
      <c r="AF35" s="33">
        <v>15.2</v>
      </c>
      <c r="AG35" s="33">
        <v>6.5</v>
      </c>
      <c r="AH35" s="33">
        <v>9</v>
      </c>
      <c r="AI35" s="33">
        <v>15.2</v>
      </c>
      <c r="AJ35" s="33">
        <v>5.3</v>
      </c>
      <c r="AK35" s="33">
        <v>13.7</v>
      </c>
      <c r="AL35" s="33">
        <v>18</v>
      </c>
      <c r="AM35" s="33">
        <v>3.3</v>
      </c>
      <c r="AN35" s="33">
        <v>21</v>
      </c>
      <c r="AO35" s="33">
        <v>27.4</v>
      </c>
      <c r="AP35" s="33">
        <v>2.2999999999999998</v>
      </c>
      <c r="AQ35" s="33">
        <v>11.3</v>
      </c>
      <c r="AR35" s="33">
        <v>13.1</v>
      </c>
      <c r="AS35" s="33">
        <v>0.9</v>
      </c>
      <c r="AT35" s="33">
        <v>32.799999999999997</v>
      </c>
      <c r="AU35" s="33">
        <v>17</v>
      </c>
      <c r="AV35" s="33">
        <v>-0.3</v>
      </c>
      <c r="AW35" s="33">
        <v>48.6</v>
      </c>
      <c r="AX35" s="33">
        <v>45</v>
      </c>
      <c r="AY35" s="33">
        <v>0.2</v>
      </c>
      <c r="AZ35" s="33"/>
      <c r="BA35" s="33"/>
      <c r="BB35" s="33"/>
      <c r="BC35" s="33"/>
      <c r="BD35" s="33"/>
      <c r="BE35" s="33"/>
      <c r="BF35" s="33"/>
      <c r="BG35" s="33"/>
      <c r="BH35" s="33"/>
      <c r="BI35" s="35">
        <v>-106440.36</v>
      </c>
      <c r="BJ35" s="35">
        <v>102535.11</v>
      </c>
      <c r="BK35" s="35">
        <v>-245052.13</v>
      </c>
      <c r="BL35" s="35">
        <v>-9147.2000000000007</v>
      </c>
      <c r="BM35" s="35">
        <v>13995.65</v>
      </c>
      <c r="BN35" s="35">
        <v>0</v>
      </c>
      <c r="BO35" s="38">
        <v>-2.04</v>
      </c>
      <c r="BP35" s="38">
        <v>3.18</v>
      </c>
      <c r="BQ35" s="38">
        <v>0</v>
      </c>
      <c r="BR35" s="38">
        <v>0.92</v>
      </c>
      <c r="BS35" s="38">
        <v>0.15</v>
      </c>
      <c r="BT35" s="38">
        <v>0.81</v>
      </c>
      <c r="BU35" s="38">
        <v>0.94</v>
      </c>
      <c r="BV35" s="38">
        <v>0.11</v>
      </c>
      <c r="BW35" s="38">
        <v>1</v>
      </c>
      <c r="BX35" s="38">
        <v>0.93</v>
      </c>
      <c r="BY35" s="38">
        <v>0.15</v>
      </c>
      <c r="BZ35" s="38">
        <v>1</v>
      </c>
      <c r="CA35" s="38">
        <v>0.9</v>
      </c>
      <c r="CB35" s="38">
        <v>0.12</v>
      </c>
      <c r="CC35" s="38">
        <v>1</v>
      </c>
      <c r="CD35" s="45">
        <v>152</v>
      </c>
      <c r="CE35" s="46">
        <v>1314585</v>
      </c>
      <c r="CF35" s="33"/>
    </row>
    <row r="36" spans="1:84" x14ac:dyDescent="0.2">
      <c r="A36" t="s">
        <v>283</v>
      </c>
      <c r="B36" s="6" t="s">
        <v>284</v>
      </c>
      <c r="C36" t="s">
        <v>285</v>
      </c>
      <c r="D36" t="s">
        <v>169</v>
      </c>
      <c r="E36" t="s">
        <v>286</v>
      </c>
      <c r="F36" s="10"/>
      <c r="G36" s="10"/>
      <c r="H36" s="9"/>
      <c r="I36" s="16" t="s">
        <v>149</v>
      </c>
      <c r="J36" s="16" t="s">
        <v>149</v>
      </c>
      <c r="K36" s="6">
        <v>181</v>
      </c>
      <c r="L36">
        <v>403</v>
      </c>
      <c r="M36" s="17">
        <v>1236604</v>
      </c>
      <c r="N36" s="18" t="s">
        <v>207</v>
      </c>
      <c r="O36" s="18" t="s">
        <v>152</v>
      </c>
      <c r="P36" s="18" t="s">
        <v>152</v>
      </c>
      <c r="Q36" s="26">
        <v>0</v>
      </c>
      <c r="R36" s="26">
        <v>-7.2909354975400395E-2</v>
      </c>
      <c r="S36" s="25">
        <v>0.12</v>
      </c>
      <c r="T36" s="25">
        <v>0.38</v>
      </c>
      <c r="U36" s="25">
        <v>0</v>
      </c>
      <c r="V36" s="25">
        <v>0.62</v>
      </c>
      <c r="W36" s="25">
        <v>0.16</v>
      </c>
      <c r="X36" s="22" t="s">
        <v>165</v>
      </c>
      <c r="Y36" s="33">
        <v>0.6</v>
      </c>
      <c r="Z36" s="33">
        <v>7.4</v>
      </c>
      <c r="AA36" s="33">
        <v>13.5</v>
      </c>
      <c r="AB36" s="33">
        <v>3</v>
      </c>
      <c r="AC36" s="33">
        <v>7.6</v>
      </c>
      <c r="AD36" s="33">
        <v>11.8</v>
      </c>
      <c r="AE36" s="33">
        <v>0.6</v>
      </c>
      <c r="AF36" s="33">
        <v>7.4</v>
      </c>
      <c r="AG36" s="33">
        <v>13.5</v>
      </c>
      <c r="AH36" s="33">
        <v>8.6999999999999993</v>
      </c>
      <c r="AI36" s="33">
        <v>8.9</v>
      </c>
      <c r="AJ36" s="33">
        <v>6.1</v>
      </c>
      <c r="AK36" s="33">
        <v>8.8000000000000007</v>
      </c>
      <c r="AL36" s="33">
        <v>9.1</v>
      </c>
      <c r="AM36" s="33">
        <v>5.9</v>
      </c>
      <c r="AN36" s="33">
        <v>10.8</v>
      </c>
      <c r="AO36" s="33">
        <v>11.8</v>
      </c>
      <c r="AP36" s="33">
        <v>3.1</v>
      </c>
      <c r="AQ36" s="33">
        <v>6.2</v>
      </c>
      <c r="AR36" s="33">
        <v>8.8000000000000007</v>
      </c>
      <c r="AS36" s="33">
        <v>4.4000000000000004</v>
      </c>
      <c r="AT36" s="33">
        <v>22.2</v>
      </c>
      <c r="AU36" s="33">
        <v>20.7</v>
      </c>
      <c r="AV36" s="33">
        <v>0.6</v>
      </c>
      <c r="AW36" s="33">
        <v>39.700000000000003</v>
      </c>
      <c r="AX36" s="33">
        <v>42.4</v>
      </c>
      <c r="AY36" s="33">
        <v>0.7</v>
      </c>
      <c r="AZ36" s="33"/>
      <c r="BA36" s="33"/>
      <c r="BB36" s="33"/>
      <c r="BC36" s="33"/>
      <c r="BD36" s="33"/>
      <c r="BE36" s="33"/>
      <c r="BF36" s="33"/>
      <c r="BG36" s="33"/>
      <c r="BH36" s="33"/>
      <c r="BI36" s="35">
        <v>60788.66</v>
      </c>
      <c r="BJ36" s="35">
        <v>23225.21</v>
      </c>
      <c r="BK36" s="35">
        <v>90159.88</v>
      </c>
      <c r="BL36" s="35">
        <v>-58842.54</v>
      </c>
      <c r="BM36" s="35">
        <v>88480.55</v>
      </c>
      <c r="BN36" s="35">
        <v>0</v>
      </c>
      <c r="BO36" s="38">
        <v>-11.6</v>
      </c>
      <c r="BP36" s="38">
        <v>24.47</v>
      </c>
      <c r="BQ36" s="38">
        <v>0</v>
      </c>
      <c r="BR36" s="38">
        <v>1.0900000000000001</v>
      </c>
      <c r="BS36" s="38">
        <v>0.02</v>
      </c>
      <c r="BT36" s="38">
        <v>1.08</v>
      </c>
      <c r="BU36" s="38">
        <v>0.88</v>
      </c>
      <c r="BV36" s="38">
        <v>0.17</v>
      </c>
      <c r="BW36" s="38">
        <v>1</v>
      </c>
      <c r="BX36" s="38">
        <v>0.88</v>
      </c>
      <c r="BY36" s="38">
        <v>0.17</v>
      </c>
      <c r="BZ36" s="38">
        <v>1</v>
      </c>
      <c r="CA36" s="38">
        <v>0.92</v>
      </c>
      <c r="CB36" s="38">
        <v>0.05</v>
      </c>
      <c r="CC36" s="38">
        <v>1</v>
      </c>
      <c r="CD36" s="45">
        <v>403</v>
      </c>
      <c r="CE36" s="46">
        <v>1146444</v>
      </c>
      <c r="CF36" s="33"/>
    </row>
    <row r="37" spans="1:84" x14ac:dyDescent="0.2">
      <c r="A37" t="s">
        <v>287</v>
      </c>
      <c r="B37" s="6" t="s">
        <v>288</v>
      </c>
      <c r="C37" t="s">
        <v>285</v>
      </c>
      <c r="D37" t="s">
        <v>223</v>
      </c>
      <c r="E37" t="s">
        <v>289</v>
      </c>
      <c r="F37" s="10"/>
      <c r="G37" s="10"/>
      <c r="H37" s="9"/>
      <c r="I37" s="16" t="s">
        <v>149</v>
      </c>
      <c r="J37" s="16" t="s">
        <v>149</v>
      </c>
      <c r="K37" s="6">
        <v>55</v>
      </c>
      <c r="L37">
        <v>425</v>
      </c>
      <c r="M37" s="17">
        <v>15440865</v>
      </c>
      <c r="N37" s="18" t="s">
        <v>207</v>
      </c>
      <c r="O37" s="18" t="s">
        <v>152</v>
      </c>
      <c r="P37" s="18" t="s">
        <v>152</v>
      </c>
      <c r="Q37" s="26">
        <v>2.3529411764705902E-3</v>
      </c>
      <c r="R37" s="26">
        <v>5.8103092022370503E-2</v>
      </c>
      <c r="S37" s="25">
        <v>0.03</v>
      </c>
      <c r="T37" s="25">
        <v>0.82</v>
      </c>
      <c r="U37" s="25">
        <v>0</v>
      </c>
      <c r="V37" s="25">
        <v>0.87</v>
      </c>
      <c r="W37" s="25">
        <v>0.84</v>
      </c>
      <c r="X37" s="22" t="s">
        <v>153</v>
      </c>
      <c r="Y37" s="33">
        <v>1.8</v>
      </c>
      <c r="Z37" s="33">
        <v>13.4</v>
      </c>
      <c r="AA37" s="33">
        <v>7.4</v>
      </c>
      <c r="AB37" s="33">
        <v>18.7</v>
      </c>
      <c r="AC37" s="33">
        <v>23.4</v>
      </c>
      <c r="AD37" s="33">
        <v>1.5</v>
      </c>
      <c r="AE37" s="33">
        <v>1.8</v>
      </c>
      <c r="AF37" s="33">
        <v>13.4</v>
      </c>
      <c r="AG37" s="33">
        <v>7.4</v>
      </c>
      <c r="AH37" s="33">
        <v>7.3</v>
      </c>
      <c r="AI37" s="33">
        <v>5.0999999999999996</v>
      </c>
      <c r="AJ37" s="33">
        <v>0.5</v>
      </c>
      <c r="AK37" s="33">
        <v>9.4</v>
      </c>
      <c r="AL37" s="33">
        <v>13.4</v>
      </c>
      <c r="AM37" s="33">
        <v>5.7</v>
      </c>
      <c r="AN37" s="33">
        <v>6.6</v>
      </c>
      <c r="AO37" s="33">
        <v>13.3</v>
      </c>
      <c r="AP37" s="33">
        <v>6.5</v>
      </c>
      <c r="AQ37" s="33">
        <v>9.1</v>
      </c>
      <c r="AR37" s="33">
        <v>10.6</v>
      </c>
      <c r="AS37" s="33">
        <v>3.2</v>
      </c>
      <c r="AT37" s="33">
        <v>11</v>
      </c>
      <c r="AU37" s="33">
        <v>12.7</v>
      </c>
      <c r="AV37" s="33">
        <v>2.5</v>
      </c>
      <c r="AW37" s="33">
        <v>9.6</v>
      </c>
      <c r="AX37" s="33">
        <v>18.899999999999999</v>
      </c>
      <c r="AY37" s="33">
        <v>4.2</v>
      </c>
      <c r="AZ37" s="33"/>
      <c r="BA37" s="33"/>
      <c r="BB37" s="33"/>
      <c r="BC37" s="33"/>
      <c r="BD37" s="33"/>
      <c r="BE37" s="33"/>
      <c r="BF37" s="33"/>
      <c r="BG37" s="33"/>
      <c r="BH37" s="33"/>
      <c r="BI37" s="35">
        <v>-143840.76</v>
      </c>
      <c r="BJ37" s="35">
        <v>306369.43</v>
      </c>
      <c r="BK37" s="35">
        <v>-897162</v>
      </c>
      <c r="BL37" s="35">
        <v>-632908.56000000006</v>
      </c>
      <c r="BM37" s="35">
        <v>718186.58</v>
      </c>
      <c r="BN37" s="35">
        <v>0</v>
      </c>
      <c r="BO37" s="38">
        <v>-13.51</v>
      </c>
      <c r="BP37" s="38">
        <v>19.62</v>
      </c>
      <c r="BQ37" s="38">
        <v>-1</v>
      </c>
      <c r="BR37" s="38">
        <v>0.99</v>
      </c>
      <c r="BS37" s="38">
        <v>0.02</v>
      </c>
      <c r="BT37" s="38">
        <v>0.95</v>
      </c>
      <c r="BU37" s="38">
        <v>1</v>
      </c>
      <c r="BV37" s="38">
        <v>0.18</v>
      </c>
      <c r="BW37" s="38">
        <v>1</v>
      </c>
      <c r="BX37" s="38">
        <v>0.99</v>
      </c>
      <c r="BY37" s="38">
        <v>0.11</v>
      </c>
      <c r="BZ37" s="38">
        <v>1</v>
      </c>
      <c r="CA37" s="38">
        <v>0.85</v>
      </c>
      <c r="CB37" s="38">
        <v>0.1</v>
      </c>
      <c r="CC37" s="38">
        <v>1</v>
      </c>
      <c r="CD37" s="45">
        <v>426</v>
      </c>
      <c r="CE37" s="46">
        <v>16338027</v>
      </c>
      <c r="CF37" s="33"/>
    </row>
    <row r="38" spans="1:84" x14ac:dyDescent="0.2">
      <c r="A38" t="s">
        <v>290</v>
      </c>
      <c r="B38" s="6" t="s">
        <v>291</v>
      </c>
      <c r="C38" t="s">
        <v>285</v>
      </c>
      <c r="D38" t="s">
        <v>223</v>
      </c>
      <c r="E38" t="s">
        <v>292</v>
      </c>
      <c r="F38" s="10"/>
      <c r="G38" s="10"/>
      <c r="H38" s="9"/>
      <c r="I38" s="16" t="s">
        <v>149</v>
      </c>
      <c r="J38" s="16" t="s">
        <v>149</v>
      </c>
      <c r="K38" s="6">
        <v>252</v>
      </c>
      <c r="L38">
        <v>333</v>
      </c>
      <c r="M38" s="17">
        <v>2113684</v>
      </c>
      <c r="N38" s="18" t="s">
        <v>207</v>
      </c>
      <c r="O38" s="18" t="s">
        <v>152</v>
      </c>
      <c r="P38" s="18" t="s">
        <v>152</v>
      </c>
      <c r="Q38" s="26">
        <v>0.36036036036036001</v>
      </c>
      <c r="R38" s="26">
        <v>0.18869424190181699</v>
      </c>
      <c r="S38" s="25">
        <v>0.47</v>
      </c>
      <c r="T38" s="25">
        <v>0.59</v>
      </c>
      <c r="U38" s="25">
        <v>0</v>
      </c>
      <c r="V38" s="25">
        <v>0.63</v>
      </c>
      <c r="W38" s="25">
        <v>0.88</v>
      </c>
      <c r="X38" s="22" t="s">
        <v>153</v>
      </c>
      <c r="Y38" s="33">
        <v>1.7</v>
      </c>
      <c r="Z38" s="33">
        <v>9.9</v>
      </c>
      <c r="AA38" s="33">
        <v>6.6</v>
      </c>
      <c r="AB38" s="33">
        <v>3.3</v>
      </c>
      <c r="AC38" s="33">
        <v>12.4</v>
      </c>
      <c r="AD38" s="33">
        <v>5.7</v>
      </c>
      <c r="AE38" s="33">
        <v>0.2</v>
      </c>
      <c r="AF38" s="33">
        <v>3.5</v>
      </c>
      <c r="AG38" s="33">
        <v>15.8</v>
      </c>
      <c r="AH38" s="33">
        <v>9.1999999999999993</v>
      </c>
      <c r="AI38" s="33">
        <v>7.9</v>
      </c>
      <c r="AJ38" s="33">
        <v>2.2999999999999998</v>
      </c>
      <c r="AK38" s="33">
        <v>10.199999999999999</v>
      </c>
      <c r="AL38" s="33">
        <v>8.3000000000000007</v>
      </c>
      <c r="AM38" s="33">
        <v>1.9</v>
      </c>
      <c r="AN38" s="33">
        <v>29.1</v>
      </c>
      <c r="AO38" s="33">
        <v>12.4</v>
      </c>
      <c r="AP38" s="33">
        <v>-0.4</v>
      </c>
      <c r="AQ38" s="33">
        <v>8.5</v>
      </c>
      <c r="AR38" s="33">
        <v>8.1</v>
      </c>
      <c r="AS38" s="33">
        <v>3.7</v>
      </c>
      <c r="AT38" s="33">
        <v>12.2</v>
      </c>
      <c r="AU38" s="33">
        <v>12.2</v>
      </c>
      <c r="AV38" s="33">
        <v>2.5</v>
      </c>
      <c r="AW38" s="33">
        <v>32.700000000000003</v>
      </c>
      <c r="AX38" s="33">
        <v>20.399999999999999</v>
      </c>
      <c r="AY38" s="33">
        <v>1.7</v>
      </c>
      <c r="AZ38" s="33"/>
      <c r="BA38" s="33"/>
      <c r="BB38" s="33"/>
      <c r="BC38" s="33"/>
      <c r="BD38" s="33"/>
      <c r="BE38" s="33"/>
      <c r="BF38" s="33"/>
      <c r="BG38" s="33"/>
      <c r="BH38" s="33"/>
      <c r="BI38" s="35">
        <v>-229714.09</v>
      </c>
      <c r="BJ38" s="35">
        <v>145691.70000000001</v>
      </c>
      <c r="BK38" s="35">
        <v>-398840</v>
      </c>
      <c r="BL38" s="35">
        <v>-334405.27</v>
      </c>
      <c r="BM38" s="35">
        <v>246606.31</v>
      </c>
      <c r="BN38" s="35">
        <v>0</v>
      </c>
      <c r="BO38" s="38">
        <v>-94.14</v>
      </c>
      <c r="BP38" s="38">
        <v>19.739999999999998</v>
      </c>
      <c r="BQ38" s="38">
        <v>-120</v>
      </c>
      <c r="BR38" s="38">
        <v>0.88</v>
      </c>
      <c r="BS38" s="38">
        <v>0.04</v>
      </c>
      <c r="BT38" s="38">
        <v>0.84</v>
      </c>
      <c r="BU38" s="38">
        <v>0.77</v>
      </c>
      <c r="BV38" s="38">
        <v>0.18</v>
      </c>
      <c r="BW38" s="38">
        <v>1</v>
      </c>
      <c r="BX38" s="38">
        <v>0.66</v>
      </c>
      <c r="BY38" s="38">
        <v>0.08</v>
      </c>
      <c r="BZ38" s="38">
        <v>0.74</v>
      </c>
      <c r="CA38" s="38">
        <v>0.99</v>
      </c>
      <c r="CB38" s="38">
        <v>0.01</v>
      </c>
      <c r="CC38" s="38">
        <v>1</v>
      </c>
      <c r="CD38" s="45">
        <v>453</v>
      </c>
      <c r="CE38" s="46">
        <v>2512524</v>
      </c>
      <c r="CF38" s="33"/>
    </row>
    <row r="39" spans="1:84" x14ac:dyDescent="0.2">
      <c r="A39" t="s">
        <v>293</v>
      </c>
      <c r="B39" s="6" t="s">
        <v>294</v>
      </c>
      <c r="C39" t="s">
        <v>247</v>
      </c>
      <c r="D39" s="6" t="s">
        <v>295</v>
      </c>
      <c r="E39" s="6" t="s">
        <v>296</v>
      </c>
      <c r="F39" s="10"/>
      <c r="G39" s="10"/>
      <c r="H39" s="9"/>
      <c r="I39" s="16" t="s">
        <v>149</v>
      </c>
      <c r="J39" s="14" t="s">
        <v>151</v>
      </c>
      <c r="K39" s="6">
        <v>28</v>
      </c>
      <c r="L39">
        <v>521</v>
      </c>
      <c r="M39" s="17">
        <v>874554</v>
      </c>
      <c r="N39" s="18" t="s">
        <v>207</v>
      </c>
      <c r="O39" s="19" t="s">
        <v>152</v>
      </c>
      <c r="P39" s="18" t="s">
        <v>152</v>
      </c>
      <c r="Q39" s="26">
        <v>0.29174664107485598</v>
      </c>
      <c r="R39" s="26" t="s">
        <v>152</v>
      </c>
      <c r="S39" s="25">
        <v>0.14000000000000001</v>
      </c>
      <c r="T39" s="25">
        <v>0.69</v>
      </c>
      <c r="U39" s="25">
        <v>0</v>
      </c>
      <c r="V39" s="25">
        <v>0.8</v>
      </c>
      <c r="W39" s="25">
        <v>0.72</v>
      </c>
      <c r="X39" s="22" t="s">
        <v>165</v>
      </c>
      <c r="Y39" s="33">
        <v>3.6</v>
      </c>
      <c r="Z39" s="33">
        <v>12.9</v>
      </c>
      <c r="AA39" s="33">
        <v>3.5</v>
      </c>
      <c r="AB39" s="33">
        <v>27.5</v>
      </c>
      <c r="AC39" s="33">
        <v>22.2</v>
      </c>
      <c r="AD39" s="33">
        <v>2.1</v>
      </c>
      <c r="AE39" s="33">
        <v>4.3</v>
      </c>
      <c r="AF39" s="33">
        <v>15.5</v>
      </c>
      <c r="AG39" s="33">
        <v>3.5</v>
      </c>
      <c r="AH39" s="33">
        <v>1.6</v>
      </c>
      <c r="AI39" s="33">
        <v>15.8</v>
      </c>
      <c r="AJ39" s="33">
        <v>3.2</v>
      </c>
      <c r="AK39" s="33">
        <v>11</v>
      </c>
      <c r="AL39" s="33">
        <v>15.7</v>
      </c>
      <c r="AM39" s="33">
        <v>3.1</v>
      </c>
      <c r="AN39" s="33">
        <v>8.1</v>
      </c>
      <c r="AO39" s="33">
        <v>12.8</v>
      </c>
      <c r="AP39" s="33">
        <v>3.3</v>
      </c>
      <c r="AQ39" s="33">
        <v>0</v>
      </c>
      <c r="AR39" s="33">
        <v>0</v>
      </c>
      <c r="AS39" s="33"/>
      <c r="AT39" s="33">
        <v>100</v>
      </c>
      <c r="AU39" s="33">
        <v>0</v>
      </c>
      <c r="AV39" s="33"/>
      <c r="AW39" s="33">
        <v>100</v>
      </c>
      <c r="AX39" s="33">
        <v>0</v>
      </c>
      <c r="AY39" s="33"/>
      <c r="AZ39" s="33"/>
      <c r="BA39" s="33"/>
      <c r="BB39" s="33"/>
      <c r="BC39" s="33"/>
      <c r="BD39" s="33"/>
      <c r="BE39" s="33"/>
      <c r="BF39" s="33"/>
      <c r="BG39" s="33"/>
      <c r="BH39" s="33"/>
      <c r="BI39" s="35">
        <v>0</v>
      </c>
      <c r="BJ39" s="35">
        <v>0</v>
      </c>
      <c r="BK39" s="35">
        <v>0</v>
      </c>
      <c r="BL39" s="35">
        <v>-139615.001264516</v>
      </c>
      <c r="BM39" s="35">
        <v>97379.177482899904</v>
      </c>
      <c r="BN39" s="35">
        <v>0</v>
      </c>
      <c r="BO39" s="38">
        <v>-112.161290322581</v>
      </c>
      <c r="BP39" s="38">
        <v>58.776162616178503</v>
      </c>
      <c r="BQ39" s="38">
        <v>-152</v>
      </c>
      <c r="BR39" s="38">
        <v>0.93548387096774199</v>
      </c>
      <c r="BS39" s="38">
        <v>0.245670100189158</v>
      </c>
      <c r="BT39" s="38">
        <v>1</v>
      </c>
      <c r="BU39" s="38">
        <v>0.69741935483870998</v>
      </c>
      <c r="BV39" s="38">
        <v>0.26553619207710499</v>
      </c>
      <c r="BW39" s="38">
        <v>1</v>
      </c>
      <c r="BX39" s="38">
        <v>0.554516129032258</v>
      </c>
      <c r="BY39" s="38">
        <v>0.215972499887361</v>
      </c>
      <c r="BZ39" s="38">
        <v>0.77</v>
      </c>
      <c r="CA39" s="38">
        <v>0.95516129032258001</v>
      </c>
      <c r="CB39" s="38">
        <v>8.0797275893952303E-2</v>
      </c>
      <c r="CC39" s="38">
        <v>1</v>
      </c>
      <c r="CD39" s="45">
        <v>673</v>
      </c>
      <c r="CE39" s="44">
        <v>1</v>
      </c>
      <c r="CF39" s="33"/>
    </row>
    <row r="40" spans="1:84" x14ac:dyDescent="0.2">
      <c r="A40" t="s">
        <v>297</v>
      </c>
      <c r="B40" s="6" t="s">
        <v>298</v>
      </c>
      <c r="C40" t="s">
        <v>299</v>
      </c>
      <c r="D40" t="s">
        <v>223</v>
      </c>
      <c r="E40" t="s">
        <v>300</v>
      </c>
      <c r="F40" s="10"/>
      <c r="G40" s="10"/>
      <c r="H40" s="9"/>
      <c r="I40" s="16" t="s">
        <v>149</v>
      </c>
      <c r="J40" s="16" t="s">
        <v>149</v>
      </c>
      <c r="K40" s="6">
        <v>276</v>
      </c>
      <c r="L40" s="7">
        <v>352</v>
      </c>
      <c r="M40" s="21">
        <v>19429808</v>
      </c>
      <c r="N40" s="18" t="s">
        <v>207</v>
      </c>
      <c r="O40" s="19" t="s">
        <v>152</v>
      </c>
      <c r="P40" s="19" t="s">
        <v>152</v>
      </c>
      <c r="Q40" s="26">
        <v>0</v>
      </c>
      <c r="R40" s="26">
        <v>0.108958256303922</v>
      </c>
      <c r="S40" s="27">
        <v>0.1</v>
      </c>
      <c r="T40" s="27">
        <v>0.36</v>
      </c>
      <c r="U40" s="27">
        <v>0</v>
      </c>
      <c r="V40" s="27">
        <v>0.34</v>
      </c>
      <c r="W40" s="27">
        <v>0.85</v>
      </c>
      <c r="X40" s="22" t="s">
        <v>153</v>
      </c>
      <c r="Y40" s="34">
        <v>8.4</v>
      </c>
      <c r="Z40" s="34">
        <v>26.9</v>
      </c>
      <c r="AA40" s="34">
        <v>3.1</v>
      </c>
      <c r="AB40" s="34">
        <v>15.8</v>
      </c>
      <c r="AC40" s="34">
        <v>27.4</v>
      </c>
      <c r="AD40" s="34">
        <v>2.5</v>
      </c>
      <c r="AE40" s="34">
        <v>1.2</v>
      </c>
      <c r="AF40" s="34">
        <v>5.3</v>
      </c>
      <c r="AG40" s="34">
        <v>8.6</v>
      </c>
      <c r="AH40" s="34">
        <v>9</v>
      </c>
      <c r="AI40" s="34">
        <v>8</v>
      </c>
      <c r="AJ40" s="34">
        <v>3.5</v>
      </c>
      <c r="AK40" s="34">
        <v>9</v>
      </c>
      <c r="AL40" s="34">
        <v>8.1999999999999993</v>
      </c>
      <c r="AM40" s="34">
        <v>3.4</v>
      </c>
      <c r="AN40" s="34">
        <v>10.6</v>
      </c>
      <c r="AO40" s="34">
        <v>9.6</v>
      </c>
      <c r="AP40" s="34">
        <v>3.7</v>
      </c>
      <c r="AQ40" s="34">
        <v>14.1</v>
      </c>
      <c r="AR40" s="34">
        <v>34.799999999999997</v>
      </c>
      <c r="AS40" s="34">
        <v>2.1</v>
      </c>
      <c r="AT40" s="34">
        <v>100</v>
      </c>
      <c r="AU40" s="34">
        <v>0</v>
      </c>
      <c r="AV40" s="34"/>
      <c r="AW40" s="34">
        <v>100</v>
      </c>
      <c r="AX40" s="34">
        <v>0</v>
      </c>
      <c r="AY40" s="34"/>
      <c r="AZ40" s="34"/>
      <c r="BA40" s="34"/>
      <c r="BB40" s="34"/>
      <c r="BC40" s="34"/>
      <c r="BD40" s="34"/>
      <c r="BE40" s="34"/>
      <c r="BF40" s="34"/>
      <c r="BG40" s="34"/>
      <c r="BH40" s="34"/>
      <c r="BI40" s="37">
        <v>-753658.54</v>
      </c>
      <c r="BJ40" s="37">
        <v>739394.31</v>
      </c>
      <c r="BK40" s="37">
        <v>-2117042</v>
      </c>
      <c r="BL40" s="37">
        <v>-182373.3</v>
      </c>
      <c r="BM40" s="37">
        <v>447968.47</v>
      </c>
      <c r="BN40" s="37">
        <v>22484</v>
      </c>
      <c r="BO40" s="40">
        <v>-0.74</v>
      </c>
      <c r="BP40" s="40">
        <v>6.01</v>
      </c>
      <c r="BQ40" s="40">
        <v>8</v>
      </c>
      <c r="BR40" s="40">
        <v>0.94</v>
      </c>
      <c r="BS40" s="40">
        <v>0.02</v>
      </c>
      <c r="BT40" s="40">
        <v>0.9</v>
      </c>
      <c r="BU40" s="40">
        <v>0.97</v>
      </c>
      <c r="BV40" s="40">
        <v>0.09</v>
      </c>
      <c r="BW40" s="40">
        <v>1</v>
      </c>
      <c r="BX40" s="40">
        <v>0.97</v>
      </c>
      <c r="BY40" s="40">
        <v>0.09</v>
      </c>
      <c r="BZ40" s="40">
        <v>1.02</v>
      </c>
      <c r="CA40" s="40">
        <v>0.95</v>
      </c>
      <c r="CB40" s="40">
        <v>0.06</v>
      </c>
      <c r="CC40" s="40">
        <v>1</v>
      </c>
      <c r="CD40" s="45">
        <v>352</v>
      </c>
      <c r="CE40" s="46">
        <v>21546846</v>
      </c>
      <c r="CF40" s="33"/>
    </row>
    <row r="41" spans="1:84" x14ac:dyDescent="0.2">
      <c r="A41" t="s">
        <v>301</v>
      </c>
      <c r="B41" s="6" t="s">
        <v>302</v>
      </c>
      <c r="C41" t="s">
        <v>299</v>
      </c>
      <c r="D41" t="s">
        <v>157</v>
      </c>
      <c r="E41" t="s">
        <v>194</v>
      </c>
      <c r="F41" s="10"/>
      <c r="G41" s="10"/>
      <c r="H41" s="9"/>
      <c r="I41" s="16" t="s">
        <v>149</v>
      </c>
      <c r="J41" s="16" t="s">
        <v>149</v>
      </c>
      <c r="K41" s="6">
        <v>46</v>
      </c>
      <c r="L41" s="7">
        <v>170</v>
      </c>
      <c r="M41" s="21">
        <v>180476</v>
      </c>
      <c r="N41" s="18" t="s">
        <v>207</v>
      </c>
      <c r="O41" s="19" t="s">
        <v>152</v>
      </c>
      <c r="P41" s="19" t="s">
        <v>152</v>
      </c>
      <c r="Q41" s="26">
        <v>0.17647058823529399</v>
      </c>
      <c r="R41" s="26">
        <v>-3.0170216538487098E-2</v>
      </c>
      <c r="S41" s="28">
        <v>0.4</v>
      </c>
      <c r="T41" s="27">
        <v>0.44</v>
      </c>
      <c r="U41" s="27">
        <v>0.03</v>
      </c>
      <c r="V41" s="27">
        <v>0.25</v>
      </c>
      <c r="W41" s="27">
        <v>0.77</v>
      </c>
      <c r="X41" s="22" t="s">
        <v>165</v>
      </c>
      <c r="Y41" s="34">
        <v>41.3</v>
      </c>
      <c r="Z41" s="34">
        <v>48.6</v>
      </c>
      <c r="AA41" s="34">
        <v>0.4</v>
      </c>
      <c r="AB41" s="34">
        <v>55.7</v>
      </c>
      <c r="AC41" s="34">
        <v>41.5</v>
      </c>
      <c r="AD41" s="34">
        <v>-0.1</v>
      </c>
      <c r="AE41" s="34">
        <v>5.9</v>
      </c>
      <c r="AF41" s="34">
        <v>15.4</v>
      </c>
      <c r="AG41" s="34">
        <v>4.4000000000000004</v>
      </c>
      <c r="AH41" s="34">
        <v>10.3</v>
      </c>
      <c r="AI41" s="34">
        <v>12.9</v>
      </c>
      <c r="AJ41" s="34">
        <v>4.2</v>
      </c>
      <c r="AK41" s="34">
        <v>11</v>
      </c>
      <c r="AL41" s="34">
        <v>13.1</v>
      </c>
      <c r="AM41" s="34">
        <v>4.3</v>
      </c>
      <c r="AN41" s="34">
        <v>29.5</v>
      </c>
      <c r="AO41" s="34">
        <v>14.1</v>
      </c>
      <c r="AP41" s="34">
        <v>-0.3</v>
      </c>
      <c r="AQ41" s="34">
        <v>0</v>
      </c>
      <c r="AR41" s="34">
        <v>0</v>
      </c>
      <c r="AS41" s="34"/>
      <c r="AT41" s="34">
        <v>100</v>
      </c>
      <c r="AU41" s="34">
        <v>0</v>
      </c>
      <c r="AV41" s="34"/>
      <c r="AW41" s="34">
        <v>100</v>
      </c>
      <c r="AX41" s="34">
        <v>0</v>
      </c>
      <c r="AY41" s="34"/>
      <c r="AZ41" s="34"/>
      <c r="BA41" s="34"/>
      <c r="BB41" s="34"/>
      <c r="BC41" s="34"/>
      <c r="BD41" s="34"/>
      <c r="BE41" s="34"/>
      <c r="BF41" s="34"/>
      <c r="BG41" s="34"/>
      <c r="BH41" s="34"/>
      <c r="BI41" s="37">
        <v>5019.8</v>
      </c>
      <c r="BJ41" s="37">
        <v>1328.8</v>
      </c>
      <c r="BK41" s="37">
        <v>5445.81</v>
      </c>
      <c r="BL41" s="37">
        <v>-10641.17</v>
      </c>
      <c r="BM41" s="37">
        <v>15503.64</v>
      </c>
      <c r="BN41" s="37">
        <v>0</v>
      </c>
      <c r="BO41" s="40">
        <v>-8.81</v>
      </c>
      <c r="BP41" s="40">
        <v>5.72</v>
      </c>
      <c r="BQ41" s="40">
        <v>-13</v>
      </c>
      <c r="BR41" s="40">
        <v>1.05</v>
      </c>
      <c r="BS41" s="40">
        <v>0.02</v>
      </c>
      <c r="BT41" s="40">
        <v>1.03</v>
      </c>
      <c r="BU41" s="40">
        <v>0.88</v>
      </c>
      <c r="BV41" s="40">
        <v>0.22</v>
      </c>
      <c r="BW41" s="40">
        <v>1</v>
      </c>
      <c r="BX41" s="40">
        <v>0.89</v>
      </c>
      <c r="BY41" s="40">
        <v>0.1</v>
      </c>
      <c r="BZ41" s="40">
        <v>0.93</v>
      </c>
      <c r="CA41" s="40">
        <v>0.99</v>
      </c>
      <c r="CB41" s="40">
        <v>0.03</v>
      </c>
      <c r="CC41" s="40">
        <v>1</v>
      </c>
      <c r="CD41" s="45">
        <v>200</v>
      </c>
      <c r="CE41" s="46">
        <v>175031</v>
      </c>
      <c r="CF41" s="33"/>
    </row>
    <row r="42" spans="1:84" x14ac:dyDescent="0.2">
      <c r="A42" t="s">
        <v>303</v>
      </c>
      <c r="B42" s="6" t="s">
        <v>304</v>
      </c>
      <c r="C42" t="s">
        <v>299</v>
      </c>
      <c r="D42" t="s">
        <v>157</v>
      </c>
      <c r="E42" t="s">
        <v>194</v>
      </c>
      <c r="F42" s="10"/>
      <c r="G42" s="10"/>
      <c r="H42" s="9"/>
      <c r="I42" s="16" t="s">
        <v>149</v>
      </c>
      <c r="J42" s="16" t="s">
        <v>149</v>
      </c>
      <c r="K42" s="6">
        <v>42</v>
      </c>
      <c r="L42" s="7">
        <v>216</v>
      </c>
      <c r="M42" s="21">
        <v>501030</v>
      </c>
      <c r="N42" s="18" t="s">
        <v>207</v>
      </c>
      <c r="O42" s="19" t="s">
        <v>152</v>
      </c>
      <c r="P42" s="19" t="s">
        <v>152</v>
      </c>
      <c r="Q42" s="26">
        <v>8.7962962962963007E-2</v>
      </c>
      <c r="R42" s="26">
        <v>0.150877192982456</v>
      </c>
      <c r="S42" s="27">
        <v>0.28999999999999998</v>
      </c>
      <c r="T42" s="27">
        <v>0.42</v>
      </c>
      <c r="U42" s="27">
        <v>0</v>
      </c>
      <c r="V42" s="27">
        <v>0.47</v>
      </c>
      <c r="W42" s="27">
        <v>0.56999999999999995</v>
      </c>
      <c r="X42" s="22" t="s">
        <v>165</v>
      </c>
      <c r="Y42" s="34">
        <v>24.3</v>
      </c>
      <c r="Z42" s="34">
        <v>34</v>
      </c>
      <c r="AA42" s="34">
        <v>1.2</v>
      </c>
      <c r="AB42" s="34">
        <v>43</v>
      </c>
      <c r="AC42" s="34">
        <v>39.700000000000003</v>
      </c>
      <c r="AD42" s="34">
        <v>0.3</v>
      </c>
      <c r="AE42" s="34">
        <v>5.7</v>
      </c>
      <c r="AF42" s="34">
        <v>13.8</v>
      </c>
      <c r="AG42" s="34">
        <v>3.9</v>
      </c>
      <c r="AH42" s="34">
        <v>12.3</v>
      </c>
      <c r="AI42" s="34">
        <v>12.5</v>
      </c>
      <c r="AJ42" s="34">
        <v>3.1</v>
      </c>
      <c r="AK42" s="34">
        <v>14.7</v>
      </c>
      <c r="AL42" s="34">
        <v>13.8</v>
      </c>
      <c r="AM42" s="34">
        <v>2.2999999999999998</v>
      </c>
      <c r="AN42" s="34">
        <v>27.4</v>
      </c>
      <c r="AO42" s="34">
        <v>17.3</v>
      </c>
      <c r="AP42" s="34">
        <v>1.5</v>
      </c>
      <c r="AQ42" s="34">
        <v>0</v>
      </c>
      <c r="AR42" s="34">
        <v>0</v>
      </c>
      <c r="AS42" s="34"/>
      <c r="AT42" s="34">
        <v>100</v>
      </c>
      <c r="AU42" s="34">
        <v>0</v>
      </c>
      <c r="AV42" s="34"/>
      <c r="AW42" s="34">
        <v>100</v>
      </c>
      <c r="AX42" s="34">
        <v>0</v>
      </c>
      <c r="AY42" s="34"/>
      <c r="AZ42" s="34"/>
      <c r="BA42" s="34"/>
      <c r="BB42" s="34"/>
      <c r="BC42" s="34"/>
      <c r="BD42" s="34"/>
      <c r="BE42" s="34"/>
      <c r="BF42" s="34"/>
      <c r="BG42" s="34"/>
      <c r="BH42" s="34"/>
      <c r="BI42" s="37">
        <v>-21913.200000000001</v>
      </c>
      <c r="BJ42" s="37">
        <v>20435.939999999999</v>
      </c>
      <c r="BK42" s="37">
        <v>-75594.559999999998</v>
      </c>
      <c r="BL42" s="37">
        <v>-26727.14</v>
      </c>
      <c r="BM42" s="37">
        <v>36791.730000000003</v>
      </c>
      <c r="BN42" s="37">
        <v>0</v>
      </c>
      <c r="BO42" s="40">
        <v>-12.08</v>
      </c>
      <c r="BP42" s="40">
        <v>11.19</v>
      </c>
      <c r="BQ42" s="40">
        <v>-19</v>
      </c>
      <c r="BR42" s="40">
        <v>0.95</v>
      </c>
      <c r="BS42" s="40">
        <v>0.03</v>
      </c>
      <c r="BT42" s="40">
        <v>0.87</v>
      </c>
      <c r="BU42" s="40">
        <v>0.94</v>
      </c>
      <c r="BV42" s="40">
        <v>0.08</v>
      </c>
      <c r="BW42" s="40">
        <v>1</v>
      </c>
      <c r="BX42" s="40">
        <v>0.94</v>
      </c>
      <c r="BY42" s="40">
        <v>0.05</v>
      </c>
      <c r="BZ42" s="40">
        <v>0.92</v>
      </c>
      <c r="CA42" s="40">
        <v>0.99</v>
      </c>
      <c r="CB42" s="40">
        <v>0.02</v>
      </c>
      <c r="CC42" s="40">
        <v>1</v>
      </c>
      <c r="CD42" s="45">
        <v>235</v>
      </c>
      <c r="CE42" s="46">
        <v>576624</v>
      </c>
      <c r="CF42" s="33"/>
    </row>
    <row r="43" spans="1:84" x14ac:dyDescent="0.2">
      <c r="A43" t="s">
        <v>305</v>
      </c>
      <c r="B43" s="6" t="s">
        <v>306</v>
      </c>
      <c r="C43" t="s">
        <v>299</v>
      </c>
      <c r="D43" t="s">
        <v>147</v>
      </c>
      <c r="E43" t="s">
        <v>307</v>
      </c>
      <c r="F43" s="10"/>
      <c r="G43" s="10"/>
      <c r="H43" s="9"/>
      <c r="I43" s="16" t="s">
        <v>149</v>
      </c>
      <c r="J43" s="16" t="s">
        <v>149</v>
      </c>
      <c r="K43" s="6">
        <v>71</v>
      </c>
      <c r="L43" s="7">
        <v>291</v>
      </c>
      <c r="M43" s="21">
        <v>1537398</v>
      </c>
      <c r="N43" s="18" t="s">
        <v>207</v>
      </c>
      <c r="O43" s="19" t="s">
        <v>152</v>
      </c>
      <c r="P43" s="19" t="s">
        <v>152</v>
      </c>
      <c r="Q43" s="26">
        <v>0.23711340206185599</v>
      </c>
      <c r="R43" s="26">
        <v>0.103794853382143</v>
      </c>
      <c r="S43" s="27">
        <v>0.34</v>
      </c>
      <c r="T43" s="27">
        <v>0.51</v>
      </c>
      <c r="U43" s="27">
        <v>0.06</v>
      </c>
      <c r="V43" s="27">
        <v>0.16</v>
      </c>
      <c r="W43" s="27">
        <v>0.92</v>
      </c>
      <c r="X43" s="22" t="s">
        <v>153</v>
      </c>
      <c r="Y43" s="34">
        <v>36.6</v>
      </c>
      <c r="Z43" s="34">
        <v>48.2</v>
      </c>
      <c r="AA43" s="34">
        <v>0.6</v>
      </c>
      <c r="AB43" s="34">
        <v>49.8</v>
      </c>
      <c r="AC43" s="34">
        <v>40.799999999999997</v>
      </c>
      <c r="AD43" s="34">
        <v>0.3</v>
      </c>
      <c r="AE43" s="34">
        <v>6.7</v>
      </c>
      <c r="AF43" s="34">
        <v>11.8</v>
      </c>
      <c r="AG43" s="34">
        <v>2</v>
      </c>
      <c r="AH43" s="34">
        <v>11.2</v>
      </c>
      <c r="AI43" s="34">
        <v>8.8000000000000007</v>
      </c>
      <c r="AJ43" s="34">
        <v>1.1000000000000001</v>
      </c>
      <c r="AK43" s="34">
        <v>11.4</v>
      </c>
      <c r="AL43" s="34">
        <v>8.6999999999999993</v>
      </c>
      <c r="AM43" s="34">
        <v>1.1000000000000001</v>
      </c>
      <c r="AN43" s="34">
        <v>14.8</v>
      </c>
      <c r="AO43" s="34">
        <v>12.7</v>
      </c>
      <c r="AP43" s="34">
        <v>1.2</v>
      </c>
      <c r="AQ43" s="34">
        <v>0</v>
      </c>
      <c r="AR43" s="34">
        <v>0</v>
      </c>
      <c r="AS43" s="34"/>
      <c r="AT43" s="34">
        <v>100</v>
      </c>
      <c r="AU43" s="34">
        <v>0</v>
      </c>
      <c r="AV43" s="34"/>
      <c r="AW43" s="34">
        <v>100</v>
      </c>
      <c r="AX43" s="34">
        <v>0</v>
      </c>
      <c r="AY43" s="34"/>
      <c r="AZ43" s="34"/>
      <c r="BA43" s="34"/>
      <c r="BB43" s="34"/>
      <c r="BC43" s="34"/>
      <c r="BD43" s="34"/>
      <c r="BE43" s="34"/>
      <c r="BF43" s="34"/>
      <c r="BG43" s="34"/>
      <c r="BH43" s="34"/>
      <c r="BI43" s="37">
        <v>-77584.759999999995</v>
      </c>
      <c r="BJ43" s="37">
        <v>57723.77</v>
      </c>
      <c r="BK43" s="37">
        <v>-159573.63</v>
      </c>
      <c r="BL43" s="37">
        <v>-42556.84</v>
      </c>
      <c r="BM43" s="37">
        <v>72557.69</v>
      </c>
      <c r="BN43" s="37">
        <v>0</v>
      </c>
      <c r="BO43" s="40">
        <v>-21.89</v>
      </c>
      <c r="BP43" s="40">
        <v>27.06</v>
      </c>
      <c r="BQ43" s="40">
        <v>-69</v>
      </c>
      <c r="BR43" s="40">
        <v>0.94</v>
      </c>
      <c r="BS43" s="40">
        <v>0.03</v>
      </c>
      <c r="BT43" s="40">
        <v>0.91</v>
      </c>
      <c r="BU43" s="40">
        <v>1.01</v>
      </c>
      <c r="BV43" s="40">
        <v>0.18</v>
      </c>
      <c r="BW43" s="40">
        <v>1</v>
      </c>
      <c r="BX43" s="40">
        <v>0.95</v>
      </c>
      <c r="BY43" s="40">
        <v>0.12</v>
      </c>
      <c r="BZ43" s="40">
        <v>0.81</v>
      </c>
      <c r="CA43" s="40">
        <v>1</v>
      </c>
      <c r="CB43" s="40">
        <v>0.02</v>
      </c>
      <c r="CC43" s="40">
        <v>1</v>
      </c>
      <c r="CD43" s="45">
        <v>360</v>
      </c>
      <c r="CE43" s="46">
        <v>1696972</v>
      </c>
      <c r="CF43" s="33"/>
    </row>
    <row r="44" spans="1:84" x14ac:dyDescent="0.2">
      <c r="A44" t="s">
        <v>308</v>
      </c>
      <c r="B44" s="6" t="s">
        <v>309</v>
      </c>
      <c r="C44" t="s">
        <v>299</v>
      </c>
      <c r="D44" t="s">
        <v>169</v>
      </c>
      <c r="E44" t="s">
        <v>310</v>
      </c>
      <c r="F44" s="10"/>
      <c r="G44" s="10"/>
      <c r="H44" s="9"/>
      <c r="I44" s="16" t="s">
        <v>149</v>
      </c>
      <c r="J44" s="16" t="s">
        <v>149</v>
      </c>
      <c r="K44" s="6">
        <v>197</v>
      </c>
      <c r="L44" s="7">
        <v>786</v>
      </c>
      <c r="M44" s="21">
        <v>11421890</v>
      </c>
      <c r="N44" s="18" t="s">
        <v>207</v>
      </c>
      <c r="O44" s="19" t="s">
        <v>152</v>
      </c>
      <c r="P44" s="19" t="s">
        <v>152</v>
      </c>
      <c r="Q44" s="26">
        <v>1.01781170483461E-2</v>
      </c>
      <c r="R44" s="26">
        <v>0.332434999811765</v>
      </c>
      <c r="S44" s="27">
        <v>0.18</v>
      </c>
      <c r="T44" s="27">
        <v>0.36</v>
      </c>
      <c r="U44" s="27">
        <v>0</v>
      </c>
      <c r="V44" s="27">
        <v>0.62</v>
      </c>
      <c r="W44" s="27">
        <v>0.41</v>
      </c>
      <c r="X44" s="22" t="s">
        <v>165</v>
      </c>
      <c r="Y44" s="34">
        <v>11.7</v>
      </c>
      <c r="Z44" s="34">
        <v>32.1</v>
      </c>
      <c r="AA44" s="34">
        <v>2.4</v>
      </c>
      <c r="AB44" s="34">
        <v>5.6</v>
      </c>
      <c r="AC44" s="34">
        <v>10.6</v>
      </c>
      <c r="AD44" s="34">
        <v>4.3</v>
      </c>
      <c r="AE44" s="34">
        <v>1.5</v>
      </c>
      <c r="AF44" s="34">
        <v>7.7</v>
      </c>
      <c r="AG44" s="34">
        <v>7.3</v>
      </c>
      <c r="AH44" s="34">
        <v>8.1</v>
      </c>
      <c r="AI44" s="34">
        <v>8.1999999999999993</v>
      </c>
      <c r="AJ44" s="34">
        <v>2.5</v>
      </c>
      <c r="AK44" s="34">
        <v>11.5</v>
      </c>
      <c r="AL44" s="34">
        <v>12.5</v>
      </c>
      <c r="AM44" s="34">
        <v>2.1</v>
      </c>
      <c r="AN44" s="34">
        <v>20.2</v>
      </c>
      <c r="AO44" s="34">
        <v>22.7</v>
      </c>
      <c r="AP44" s="34">
        <v>2.4</v>
      </c>
      <c r="AQ44" s="34">
        <v>4.5999999999999996</v>
      </c>
      <c r="AR44" s="34">
        <v>20.9</v>
      </c>
      <c r="AS44" s="34">
        <v>4.4000000000000004</v>
      </c>
      <c r="AT44" s="34">
        <v>100</v>
      </c>
      <c r="AU44" s="34">
        <v>0</v>
      </c>
      <c r="AV44" s="34"/>
      <c r="AW44" s="34">
        <v>100</v>
      </c>
      <c r="AX44" s="34">
        <v>0</v>
      </c>
      <c r="AY44" s="34"/>
      <c r="AZ44" s="34"/>
      <c r="BA44" s="34"/>
      <c r="BB44" s="34"/>
      <c r="BC44" s="34"/>
      <c r="BD44" s="34"/>
      <c r="BE44" s="34"/>
      <c r="BF44" s="34"/>
      <c r="BG44" s="34"/>
      <c r="BH44" s="34"/>
      <c r="BI44" s="37">
        <v>2476655.1800000002</v>
      </c>
      <c r="BJ44" s="37">
        <v>1387020.75</v>
      </c>
      <c r="BK44" s="37">
        <v>-3797033</v>
      </c>
      <c r="BL44" s="37">
        <v>-1203052.42</v>
      </c>
      <c r="BM44" s="37">
        <v>813850.51</v>
      </c>
      <c r="BN44" s="37">
        <v>0</v>
      </c>
      <c r="BO44" s="40">
        <v>-27.16</v>
      </c>
      <c r="BP44" s="40">
        <v>12</v>
      </c>
      <c r="BQ44" s="40">
        <v>1</v>
      </c>
      <c r="BR44" s="40">
        <v>1.93</v>
      </c>
      <c r="BS44" s="40">
        <v>0.6</v>
      </c>
      <c r="BT44" s="40">
        <v>0.75</v>
      </c>
      <c r="BU44" s="40">
        <v>0.84</v>
      </c>
      <c r="BV44" s="40">
        <v>0.09</v>
      </c>
      <c r="BW44" s="40">
        <v>1</v>
      </c>
      <c r="BX44" s="40">
        <v>0.96</v>
      </c>
      <c r="BY44" s="40">
        <v>0.02</v>
      </c>
      <c r="BZ44" s="40">
        <v>1</v>
      </c>
      <c r="CA44" s="40">
        <v>0.92</v>
      </c>
      <c r="CB44" s="40">
        <v>7.0000000000000007E-2</v>
      </c>
      <c r="CC44" s="40">
        <v>1</v>
      </c>
      <c r="CD44" s="45">
        <v>794</v>
      </c>
      <c r="CE44" s="46">
        <v>15218926</v>
      </c>
      <c r="CF44" s="33"/>
    </row>
    <row r="45" spans="1:84" x14ac:dyDescent="0.2">
      <c r="A45" t="s">
        <v>311</v>
      </c>
      <c r="B45" s="6" t="s">
        <v>312</v>
      </c>
      <c r="C45" t="s">
        <v>299</v>
      </c>
      <c r="D45" t="s">
        <v>169</v>
      </c>
      <c r="E45" t="s">
        <v>186</v>
      </c>
      <c r="F45" s="10"/>
      <c r="G45" s="10"/>
      <c r="H45" s="9"/>
      <c r="I45" s="16" t="s">
        <v>149</v>
      </c>
      <c r="J45" s="16" t="s">
        <v>149</v>
      </c>
      <c r="K45" s="6">
        <v>167</v>
      </c>
      <c r="L45" s="7">
        <v>359</v>
      </c>
      <c r="M45" s="21">
        <v>5480520</v>
      </c>
      <c r="N45" s="18" t="s">
        <v>207</v>
      </c>
      <c r="O45" s="19" t="s">
        <v>152</v>
      </c>
      <c r="P45" s="19" t="s">
        <v>152</v>
      </c>
      <c r="Q45" s="26">
        <v>-7.7994428969359306E-2</v>
      </c>
      <c r="R45" s="26">
        <v>-5.3812411960908798E-3</v>
      </c>
      <c r="S45" s="27">
        <v>0.27</v>
      </c>
      <c r="T45" s="27">
        <v>0.44</v>
      </c>
      <c r="U45" s="27">
        <v>0</v>
      </c>
      <c r="V45" s="27">
        <v>0.32</v>
      </c>
      <c r="W45" s="27">
        <v>0.8</v>
      </c>
      <c r="X45" s="22" t="s">
        <v>153</v>
      </c>
      <c r="Y45" s="34">
        <v>22.2</v>
      </c>
      <c r="Z45" s="34">
        <v>40.1</v>
      </c>
      <c r="AA45" s="34">
        <v>1.4</v>
      </c>
      <c r="AB45" s="34">
        <v>33.5</v>
      </c>
      <c r="AC45" s="34">
        <v>39.1</v>
      </c>
      <c r="AD45" s="34">
        <v>0.9</v>
      </c>
      <c r="AE45" s="34">
        <v>2.4</v>
      </c>
      <c r="AF45" s="34">
        <v>5.9</v>
      </c>
      <c r="AG45" s="34">
        <v>2.9</v>
      </c>
      <c r="AH45" s="34">
        <v>8.3000000000000007</v>
      </c>
      <c r="AI45" s="34">
        <v>7.7</v>
      </c>
      <c r="AJ45" s="34">
        <v>1.7</v>
      </c>
      <c r="AK45" s="34">
        <v>10.8</v>
      </c>
      <c r="AL45" s="34">
        <v>10.8</v>
      </c>
      <c r="AM45" s="34">
        <v>2.2999999999999998</v>
      </c>
      <c r="AN45" s="34">
        <v>16</v>
      </c>
      <c r="AO45" s="34">
        <v>20.5</v>
      </c>
      <c r="AP45" s="34">
        <v>2.9</v>
      </c>
      <c r="AQ45" s="34">
        <v>1.8</v>
      </c>
      <c r="AR45" s="34">
        <v>13.3</v>
      </c>
      <c r="AS45" s="34">
        <v>7.3</v>
      </c>
      <c r="AT45" s="34">
        <v>100</v>
      </c>
      <c r="AU45" s="34">
        <v>0</v>
      </c>
      <c r="AV45" s="34"/>
      <c r="AW45" s="34">
        <v>100</v>
      </c>
      <c r="AX45" s="34">
        <v>0</v>
      </c>
      <c r="AY45" s="34"/>
      <c r="AZ45" s="34"/>
      <c r="BA45" s="34"/>
      <c r="BB45" s="34"/>
      <c r="BC45" s="34"/>
      <c r="BD45" s="34"/>
      <c r="BE45" s="34"/>
      <c r="BF45" s="34"/>
      <c r="BG45" s="34"/>
      <c r="BH45" s="34"/>
      <c r="BI45" s="37">
        <v>2439.77</v>
      </c>
      <c r="BJ45" s="37">
        <v>39795.53</v>
      </c>
      <c r="BK45" s="37">
        <v>29490.5</v>
      </c>
      <c r="BL45" s="37">
        <v>172182.28</v>
      </c>
      <c r="BM45" s="37">
        <v>210593.4</v>
      </c>
      <c r="BN45" s="37">
        <v>88408</v>
      </c>
      <c r="BO45" s="40">
        <v>9.3800000000000008</v>
      </c>
      <c r="BP45" s="40">
        <v>15.16</v>
      </c>
      <c r="BQ45" s="40">
        <v>41</v>
      </c>
      <c r="BR45" s="40">
        <v>1.01</v>
      </c>
      <c r="BS45" s="40">
        <v>0.02</v>
      </c>
      <c r="BT45" s="40">
        <v>1.01</v>
      </c>
      <c r="BU45" s="40">
        <v>1.1000000000000001</v>
      </c>
      <c r="BV45" s="40">
        <v>0.22</v>
      </c>
      <c r="BW45" s="40">
        <v>1.02</v>
      </c>
      <c r="BX45" s="40">
        <v>1.04</v>
      </c>
      <c r="BY45" s="40">
        <v>7.0000000000000007E-2</v>
      </c>
      <c r="BZ45" s="40">
        <v>1.1299999999999999</v>
      </c>
      <c r="CA45" s="40">
        <v>0.94</v>
      </c>
      <c r="CB45" s="40">
        <v>0.04</v>
      </c>
      <c r="CC45" s="40">
        <v>1</v>
      </c>
      <c r="CD45" s="45">
        <v>331</v>
      </c>
      <c r="CE45" s="46">
        <v>5451028</v>
      </c>
      <c r="CF45" s="33"/>
    </row>
    <row r="46" spans="1:84" x14ac:dyDescent="0.2">
      <c r="A46" t="s">
        <v>313</v>
      </c>
      <c r="B46" s="6" t="s">
        <v>314</v>
      </c>
      <c r="C46" t="s">
        <v>299</v>
      </c>
      <c r="D46" t="s">
        <v>223</v>
      </c>
      <c r="E46" t="s">
        <v>315</v>
      </c>
      <c r="F46" s="10"/>
      <c r="G46" s="10"/>
      <c r="H46" s="9"/>
      <c r="I46" s="16" t="s">
        <v>149</v>
      </c>
      <c r="J46" s="16" t="s">
        <v>149</v>
      </c>
      <c r="K46" s="6">
        <v>27</v>
      </c>
      <c r="L46" s="7">
        <v>115</v>
      </c>
      <c r="M46" s="21">
        <v>818440</v>
      </c>
      <c r="N46" s="18" t="s">
        <v>207</v>
      </c>
      <c r="O46" s="19" t="s">
        <v>152</v>
      </c>
      <c r="P46" s="19" t="s">
        <v>152</v>
      </c>
      <c r="Q46" s="26">
        <v>0.72173913043478299</v>
      </c>
      <c r="R46" s="26">
        <v>7.5036655099946198E-2</v>
      </c>
      <c r="S46" s="27">
        <v>0.64</v>
      </c>
      <c r="T46" s="27">
        <v>0.77</v>
      </c>
      <c r="U46" s="27">
        <v>0.06</v>
      </c>
      <c r="V46" s="27">
        <v>0.54</v>
      </c>
      <c r="W46" s="27">
        <v>0.89</v>
      </c>
      <c r="X46" s="22" t="s">
        <v>153</v>
      </c>
      <c r="Y46" s="34">
        <v>64.3</v>
      </c>
      <c r="Z46" s="34">
        <v>47.1</v>
      </c>
      <c r="AA46" s="34">
        <v>-0.6</v>
      </c>
      <c r="AB46" s="34">
        <v>65.5</v>
      </c>
      <c r="AC46" s="34">
        <v>42.1</v>
      </c>
      <c r="AD46" s="34">
        <v>-0.5</v>
      </c>
      <c r="AE46" s="34">
        <v>12.2</v>
      </c>
      <c r="AF46" s="34">
        <v>14.1</v>
      </c>
      <c r="AG46" s="34">
        <v>1.2</v>
      </c>
      <c r="AH46" s="34">
        <v>16.399999999999999</v>
      </c>
      <c r="AI46" s="34">
        <v>13.9</v>
      </c>
      <c r="AJ46" s="34">
        <v>1</v>
      </c>
      <c r="AK46" s="34">
        <v>19.8</v>
      </c>
      <c r="AL46" s="34">
        <v>15.1</v>
      </c>
      <c r="AM46" s="34">
        <v>0.9</v>
      </c>
      <c r="AN46" s="34">
        <v>18.899999999999999</v>
      </c>
      <c r="AO46" s="34">
        <v>24.1</v>
      </c>
      <c r="AP46" s="34">
        <v>2.7</v>
      </c>
      <c r="AQ46" s="34">
        <v>0</v>
      </c>
      <c r="AR46" s="34">
        <v>0</v>
      </c>
      <c r="AS46" s="34"/>
      <c r="AT46" s="34">
        <v>100</v>
      </c>
      <c r="AU46" s="34">
        <v>0</v>
      </c>
      <c r="AV46" s="34"/>
      <c r="AW46" s="34">
        <v>100</v>
      </c>
      <c r="AX46" s="34">
        <v>0</v>
      </c>
      <c r="AY46" s="34"/>
      <c r="AZ46" s="34"/>
      <c r="BA46" s="34"/>
      <c r="BB46" s="34"/>
      <c r="BC46" s="34"/>
      <c r="BD46" s="34"/>
      <c r="BE46" s="34"/>
      <c r="BF46" s="34"/>
      <c r="BG46" s="34"/>
      <c r="BH46" s="34"/>
      <c r="BI46" s="37">
        <v>-30390.36</v>
      </c>
      <c r="BJ46" s="37">
        <v>19389.060000000001</v>
      </c>
      <c r="BK46" s="37">
        <v>-61413.25</v>
      </c>
      <c r="BL46" s="37">
        <v>-117018.82</v>
      </c>
      <c r="BM46" s="37">
        <v>104761.31</v>
      </c>
      <c r="BN46" s="37">
        <v>0</v>
      </c>
      <c r="BO46" s="40">
        <v>-46.6</v>
      </c>
      <c r="BP46" s="40">
        <v>25.71</v>
      </c>
      <c r="BQ46" s="40">
        <v>-73</v>
      </c>
      <c r="BR46" s="40">
        <v>0.94</v>
      </c>
      <c r="BS46" s="40">
        <v>0.04</v>
      </c>
      <c r="BT46" s="40">
        <v>0.93</v>
      </c>
      <c r="BU46" s="40">
        <v>0.73</v>
      </c>
      <c r="BV46" s="40">
        <v>0.17</v>
      </c>
      <c r="BW46" s="40">
        <v>1</v>
      </c>
      <c r="BX46" s="40">
        <v>0.44</v>
      </c>
      <c r="BY46" s="40">
        <v>0.22</v>
      </c>
      <c r="BZ46" s="40">
        <v>0.61</v>
      </c>
      <c r="CA46" s="40">
        <v>0.94</v>
      </c>
      <c r="CB46" s="40">
        <v>0.09</v>
      </c>
      <c r="CC46" s="40">
        <v>1</v>
      </c>
      <c r="CD46" s="45">
        <v>198</v>
      </c>
      <c r="CE46" s="46">
        <v>879853</v>
      </c>
      <c r="CF46" s="33"/>
    </row>
    <row r="47" spans="1:84" x14ac:dyDescent="0.2">
      <c r="A47" t="s">
        <v>316</v>
      </c>
      <c r="B47" s="6" t="s">
        <v>317</v>
      </c>
      <c r="C47" t="s">
        <v>173</v>
      </c>
      <c r="D47" t="s">
        <v>147</v>
      </c>
      <c r="E47" t="s">
        <v>318</v>
      </c>
      <c r="F47" s="10"/>
      <c r="G47" s="10"/>
      <c r="H47" s="9"/>
      <c r="I47" s="16" t="s">
        <v>149</v>
      </c>
      <c r="J47" s="16" t="s">
        <v>149</v>
      </c>
      <c r="K47" s="6">
        <v>11</v>
      </c>
      <c r="L47" s="7">
        <v>236</v>
      </c>
      <c r="M47" s="21">
        <v>1118497</v>
      </c>
      <c r="N47" s="18" t="s">
        <v>207</v>
      </c>
      <c r="O47" s="19" t="s">
        <v>152</v>
      </c>
      <c r="P47" s="19" t="s">
        <v>152</v>
      </c>
      <c r="Q47" s="26">
        <v>-8.0508474576271194E-2</v>
      </c>
      <c r="R47" s="26">
        <v>-0.14534504786333799</v>
      </c>
      <c r="S47" s="27">
        <v>0.2</v>
      </c>
      <c r="T47" s="27">
        <v>0.49</v>
      </c>
      <c r="U47" s="27">
        <v>0.33</v>
      </c>
      <c r="V47" s="27">
        <v>0.06</v>
      </c>
      <c r="W47" s="27">
        <v>0.63</v>
      </c>
      <c r="X47" s="22" t="s">
        <v>165</v>
      </c>
      <c r="Y47" s="34">
        <v>63.6</v>
      </c>
      <c r="Z47" s="34">
        <v>43.3</v>
      </c>
      <c r="AA47" s="34">
        <v>-0.6</v>
      </c>
      <c r="AB47" s="34">
        <v>22.1</v>
      </c>
      <c r="AC47" s="34">
        <v>36.799999999999997</v>
      </c>
      <c r="AD47" s="34">
        <v>1.5</v>
      </c>
      <c r="AE47" s="34">
        <v>44</v>
      </c>
      <c r="AF47" s="34">
        <v>38</v>
      </c>
      <c r="AG47" s="34">
        <v>0.2</v>
      </c>
      <c r="AH47" s="34">
        <v>15</v>
      </c>
      <c r="AI47" s="34">
        <v>24.6</v>
      </c>
      <c r="AJ47" s="34">
        <v>2.8</v>
      </c>
      <c r="AK47" s="34">
        <v>14.7</v>
      </c>
      <c r="AL47" s="34">
        <v>24.3</v>
      </c>
      <c r="AM47" s="34">
        <v>2.8</v>
      </c>
      <c r="AN47" s="34">
        <v>14.2</v>
      </c>
      <c r="AO47" s="34">
        <v>20.399999999999999</v>
      </c>
      <c r="AP47" s="34">
        <v>2.2000000000000002</v>
      </c>
      <c r="AQ47" s="34">
        <v>17.399999999999999</v>
      </c>
      <c r="AR47" s="34">
        <v>26.9</v>
      </c>
      <c r="AS47" s="34">
        <v>3</v>
      </c>
      <c r="AT47" s="34">
        <v>17.5</v>
      </c>
      <c r="AU47" s="34">
        <v>27.1</v>
      </c>
      <c r="AV47" s="34">
        <v>2.9</v>
      </c>
      <c r="AW47" s="34">
        <v>17.3</v>
      </c>
      <c r="AX47" s="34">
        <v>26.1</v>
      </c>
      <c r="AY47" s="34">
        <v>2.7</v>
      </c>
      <c r="AZ47" s="34"/>
      <c r="BA47" s="34"/>
      <c r="BB47" s="34"/>
      <c r="BC47" s="34"/>
      <c r="BD47" s="34"/>
      <c r="BE47" s="34"/>
      <c r="BF47" s="34"/>
      <c r="BG47" s="34"/>
      <c r="BH47" s="34"/>
      <c r="BI47" s="37">
        <v>98009</v>
      </c>
      <c r="BJ47" s="37">
        <v>77091</v>
      </c>
      <c r="BK47" s="37">
        <v>162567</v>
      </c>
      <c r="BL47" s="37">
        <v>104631</v>
      </c>
      <c r="BM47" s="37">
        <v>91944</v>
      </c>
      <c r="BN47" s="37">
        <v>1093</v>
      </c>
      <c r="BO47" s="40">
        <v>15.76</v>
      </c>
      <c r="BP47" s="40">
        <v>19.22</v>
      </c>
      <c r="BQ47" s="40">
        <v>19</v>
      </c>
      <c r="BR47" s="40">
        <v>1.1499999999999999</v>
      </c>
      <c r="BS47" s="40">
        <v>0.16</v>
      </c>
      <c r="BT47" s="40">
        <v>1.17</v>
      </c>
      <c r="BU47" s="40">
        <v>3.13</v>
      </c>
      <c r="BV47" s="40">
        <v>5.42</v>
      </c>
      <c r="BW47" s="40">
        <v>1</v>
      </c>
      <c r="BX47" s="40">
        <v>1.28</v>
      </c>
      <c r="BY47" s="40">
        <v>0.33</v>
      </c>
      <c r="BZ47" s="40">
        <v>1.0900000000000001</v>
      </c>
      <c r="CA47" s="40">
        <v>0.97</v>
      </c>
      <c r="CB47" s="40">
        <v>0.03</v>
      </c>
      <c r="CC47" s="40">
        <v>1</v>
      </c>
      <c r="CD47" s="47">
        <v>217</v>
      </c>
      <c r="CE47" s="46">
        <v>955929</v>
      </c>
      <c r="CF47" s="33"/>
    </row>
    <row r="48" spans="1:84" x14ac:dyDescent="0.2">
      <c r="A48" t="s">
        <v>319</v>
      </c>
      <c r="B48" s="6" t="s">
        <v>320</v>
      </c>
      <c r="C48" t="s">
        <v>173</v>
      </c>
      <c r="D48" t="s">
        <v>147</v>
      </c>
      <c r="E48" t="s">
        <v>318</v>
      </c>
      <c r="F48" s="10"/>
      <c r="G48" s="10"/>
      <c r="H48" s="9"/>
      <c r="I48" s="16" t="s">
        <v>149</v>
      </c>
      <c r="J48" s="16" t="s">
        <v>149</v>
      </c>
      <c r="K48" s="6">
        <v>9</v>
      </c>
      <c r="L48" s="7">
        <v>80</v>
      </c>
      <c r="M48" s="21">
        <v>85848</v>
      </c>
      <c r="N48" s="18" t="s">
        <v>207</v>
      </c>
      <c r="O48" s="19" t="s">
        <v>152</v>
      </c>
      <c r="P48" s="19" t="s">
        <v>152</v>
      </c>
      <c r="Q48" s="26">
        <v>0.23749999999999999</v>
      </c>
      <c r="R48" s="26">
        <v>-0.12091137824992999</v>
      </c>
      <c r="S48" s="27">
        <v>0.62</v>
      </c>
      <c r="T48" s="27">
        <v>0.8</v>
      </c>
      <c r="U48" s="27">
        <v>0.66</v>
      </c>
      <c r="V48" s="27">
        <v>0.47</v>
      </c>
      <c r="W48" s="27">
        <v>0.68</v>
      </c>
      <c r="X48" s="22" t="s">
        <v>165</v>
      </c>
      <c r="Y48" s="34">
        <v>22.2</v>
      </c>
      <c r="Z48" s="34">
        <v>41.6</v>
      </c>
      <c r="AA48" s="34">
        <v>1.6</v>
      </c>
      <c r="AB48" s="34">
        <v>17.8</v>
      </c>
      <c r="AC48" s="34">
        <v>30.4</v>
      </c>
      <c r="AD48" s="34">
        <v>2.6</v>
      </c>
      <c r="AE48" s="34">
        <v>13.9</v>
      </c>
      <c r="AF48" s="34">
        <v>30.7</v>
      </c>
      <c r="AG48" s="34">
        <v>2.6</v>
      </c>
      <c r="AH48" s="34">
        <v>20.6</v>
      </c>
      <c r="AI48" s="34">
        <v>27.6</v>
      </c>
      <c r="AJ48" s="34">
        <v>2.6</v>
      </c>
      <c r="AK48" s="34">
        <v>19.2</v>
      </c>
      <c r="AL48" s="34">
        <v>28.1</v>
      </c>
      <c r="AM48" s="34">
        <v>2.6</v>
      </c>
      <c r="AN48" s="34">
        <v>29.4</v>
      </c>
      <c r="AO48" s="34">
        <v>23.7</v>
      </c>
      <c r="AP48" s="34">
        <v>1</v>
      </c>
      <c r="AQ48" s="34">
        <v>0</v>
      </c>
      <c r="AR48" s="34">
        <v>0</v>
      </c>
      <c r="AS48" s="34"/>
      <c r="AT48" s="34">
        <v>100</v>
      </c>
      <c r="AU48" s="34">
        <v>0</v>
      </c>
      <c r="AV48" s="34"/>
      <c r="AW48" s="34">
        <v>100</v>
      </c>
      <c r="AX48" s="34">
        <v>0</v>
      </c>
      <c r="AY48" s="34"/>
      <c r="AZ48" s="34"/>
      <c r="BA48" s="34"/>
      <c r="BB48" s="34"/>
      <c r="BC48" s="34"/>
      <c r="BD48" s="34"/>
      <c r="BE48" s="34"/>
      <c r="BF48" s="34"/>
      <c r="BG48" s="34"/>
      <c r="BH48" s="34"/>
      <c r="BI48" s="37">
        <v>5600</v>
      </c>
      <c r="BJ48" s="37">
        <v>4779</v>
      </c>
      <c r="BK48" s="37">
        <v>10380</v>
      </c>
      <c r="BL48" s="37">
        <v>-12334</v>
      </c>
      <c r="BM48" s="37">
        <v>12334</v>
      </c>
      <c r="BN48" s="37">
        <v>0</v>
      </c>
      <c r="BO48" s="40">
        <v>-26.5</v>
      </c>
      <c r="BP48" s="40">
        <v>7.5</v>
      </c>
      <c r="BQ48" s="40">
        <v>-19</v>
      </c>
      <c r="BR48" s="40">
        <v>1.1399999999999999</v>
      </c>
      <c r="BS48" s="40">
        <v>0.01</v>
      </c>
      <c r="BT48" s="40">
        <v>1.1399999999999999</v>
      </c>
      <c r="BU48" s="40">
        <v>0.62</v>
      </c>
      <c r="BV48" s="40">
        <v>0.39</v>
      </c>
      <c r="BW48" s="40">
        <v>1</v>
      </c>
      <c r="BX48" s="40">
        <v>0.41</v>
      </c>
      <c r="BY48" s="40">
        <v>0.41</v>
      </c>
      <c r="BZ48" s="40">
        <v>0.81</v>
      </c>
      <c r="CA48" s="40">
        <v>1</v>
      </c>
      <c r="CB48" s="40">
        <v>0</v>
      </c>
      <c r="CC48" s="40">
        <v>1</v>
      </c>
      <c r="CD48" s="47">
        <v>99</v>
      </c>
      <c r="CE48" s="46">
        <v>75468</v>
      </c>
      <c r="CF48" s="33"/>
    </row>
    <row r="49" spans="1:84" x14ac:dyDescent="0.2">
      <c r="A49" t="s">
        <v>321</v>
      </c>
      <c r="B49" s="6" t="s">
        <v>322</v>
      </c>
      <c r="C49" t="s">
        <v>173</v>
      </c>
      <c r="D49" t="s">
        <v>147</v>
      </c>
      <c r="E49" t="s">
        <v>318</v>
      </c>
      <c r="F49" s="10"/>
      <c r="G49" s="10"/>
      <c r="H49" s="9"/>
      <c r="I49" s="16" t="s">
        <v>149</v>
      </c>
      <c r="J49" s="16" t="s">
        <v>149</v>
      </c>
      <c r="K49" s="6">
        <v>17</v>
      </c>
      <c r="L49" s="7">
        <v>171</v>
      </c>
      <c r="M49" s="21">
        <v>341468</v>
      </c>
      <c r="N49" s="18" t="s">
        <v>207</v>
      </c>
      <c r="O49" s="19" t="s">
        <v>152</v>
      </c>
      <c r="P49" s="19" t="s">
        <v>152</v>
      </c>
      <c r="Q49" s="26">
        <v>-0.29824561403508798</v>
      </c>
      <c r="R49" s="26">
        <v>-9.7004697365492498E-2</v>
      </c>
      <c r="S49" s="27">
        <v>0.25</v>
      </c>
      <c r="T49" s="27">
        <v>0.43</v>
      </c>
      <c r="U49" s="27">
        <v>0.21</v>
      </c>
      <c r="V49" s="27">
        <v>0.35</v>
      </c>
      <c r="W49" s="27">
        <v>0.79</v>
      </c>
      <c r="X49" s="22" t="s">
        <v>165</v>
      </c>
      <c r="Y49" s="34">
        <v>11.8</v>
      </c>
      <c r="Z49" s="34">
        <v>32.200000000000003</v>
      </c>
      <c r="AA49" s="34">
        <v>2.6</v>
      </c>
      <c r="AB49" s="34">
        <v>26.8</v>
      </c>
      <c r="AC49" s="34">
        <v>29.3</v>
      </c>
      <c r="AD49" s="34">
        <v>1.8</v>
      </c>
      <c r="AE49" s="34">
        <v>7.8</v>
      </c>
      <c r="AF49" s="34">
        <v>22</v>
      </c>
      <c r="AG49" s="34">
        <v>2.9</v>
      </c>
      <c r="AH49" s="34">
        <v>13.9</v>
      </c>
      <c r="AI49" s="34">
        <v>22.4</v>
      </c>
      <c r="AJ49" s="34">
        <v>2.5</v>
      </c>
      <c r="AK49" s="34">
        <v>16.100000000000001</v>
      </c>
      <c r="AL49" s="34">
        <v>23.5</v>
      </c>
      <c r="AM49" s="34">
        <v>2</v>
      </c>
      <c r="AN49" s="34">
        <v>17.600000000000001</v>
      </c>
      <c r="AO49" s="34">
        <v>25.9</v>
      </c>
      <c r="AP49" s="34">
        <v>2.4</v>
      </c>
      <c r="AQ49" s="34">
        <v>17.8</v>
      </c>
      <c r="AR49" s="34">
        <v>14.9</v>
      </c>
      <c r="AS49" s="34">
        <v>0.6</v>
      </c>
      <c r="AT49" s="34">
        <v>20.100000000000001</v>
      </c>
      <c r="AU49" s="34">
        <v>15.7</v>
      </c>
      <c r="AV49" s="34">
        <v>0.6</v>
      </c>
      <c r="AW49" s="34">
        <v>16.399999999999999</v>
      </c>
      <c r="AX49" s="34">
        <v>22.7</v>
      </c>
      <c r="AY49" s="34">
        <v>3.1</v>
      </c>
      <c r="AZ49" s="34"/>
      <c r="BA49" s="34"/>
      <c r="BB49" s="34"/>
      <c r="BC49" s="34"/>
      <c r="BD49" s="34"/>
      <c r="BE49" s="34"/>
      <c r="BF49" s="34"/>
      <c r="BG49" s="34"/>
      <c r="BH49" s="34"/>
      <c r="BI49" s="37">
        <v>19684</v>
      </c>
      <c r="BJ49" s="37">
        <v>23866</v>
      </c>
      <c r="BK49" s="37">
        <v>33124</v>
      </c>
      <c r="BL49" s="37">
        <v>103589</v>
      </c>
      <c r="BM49" s="37">
        <v>73156</v>
      </c>
      <c r="BN49" s="37">
        <v>46108</v>
      </c>
      <c r="BO49" s="40">
        <v>51.92</v>
      </c>
      <c r="BP49" s="40">
        <v>25.9</v>
      </c>
      <c r="BQ49" s="40">
        <v>51</v>
      </c>
      <c r="BR49" s="40">
        <v>0.98</v>
      </c>
      <c r="BS49" s="40">
        <v>0.24</v>
      </c>
      <c r="BT49" s="40">
        <v>1.1100000000000001</v>
      </c>
      <c r="BU49" s="40">
        <v>14.81</v>
      </c>
      <c r="BV49" s="40">
        <v>26.91</v>
      </c>
      <c r="BW49" s="40">
        <v>1.1599999999999999</v>
      </c>
      <c r="BX49" s="40">
        <v>2.0299999999999998</v>
      </c>
      <c r="BY49" s="40">
        <v>0.54</v>
      </c>
      <c r="BZ49" s="40">
        <v>1.42</v>
      </c>
      <c r="CA49" s="40">
        <v>0.81</v>
      </c>
      <c r="CB49" s="40">
        <v>0.22</v>
      </c>
      <c r="CC49" s="40">
        <v>1</v>
      </c>
      <c r="CD49" s="47">
        <v>120</v>
      </c>
      <c r="CE49" s="46">
        <v>308344</v>
      </c>
      <c r="CF49" s="33"/>
    </row>
    <row r="50" spans="1:84" x14ac:dyDescent="0.2">
      <c r="A50" t="s">
        <v>323</v>
      </c>
      <c r="B50" s="6" t="s">
        <v>324</v>
      </c>
      <c r="C50" t="s">
        <v>173</v>
      </c>
      <c r="D50" t="s">
        <v>147</v>
      </c>
      <c r="E50" t="s">
        <v>318</v>
      </c>
      <c r="F50" s="10"/>
      <c r="G50" s="10"/>
      <c r="H50" s="9"/>
      <c r="I50" s="16" t="s">
        <v>149</v>
      </c>
      <c r="J50" s="16" t="s">
        <v>149</v>
      </c>
      <c r="K50" s="6">
        <v>7</v>
      </c>
      <c r="L50" s="7">
        <v>196</v>
      </c>
      <c r="M50" s="21">
        <v>248204</v>
      </c>
      <c r="N50" s="18" t="s">
        <v>207</v>
      </c>
      <c r="O50" s="19" t="s">
        <v>152</v>
      </c>
      <c r="P50" s="19" t="s">
        <v>152</v>
      </c>
      <c r="Q50" s="26">
        <v>-0.33163265306122403</v>
      </c>
      <c r="R50" s="26">
        <v>-0.199984690013054</v>
      </c>
      <c r="S50" s="27">
        <v>0.33</v>
      </c>
      <c r="T50" s="27">
        <v>0.62</v>
      </c>
      <c r="U50" s="27">
        <v>0</v>
      </c>
      <c r="V50" s="27">
        <v>0.75</v>
      </c>
      <c r="W50" s="27">
        <v>0.56999999999999995</v>
      </c>
      <c r="X50" s="22" t="s">
        <v>165</v>
      </c>
      <c r="Y50" s="34">
        <v>42.9</v>
      </c>
      <c r="Z50" s="34">
        <v>49.5</v>
      </c>
      <c r="AA50" s="34">
        <v>0.4</v>
      </c>
      <c r="AB50" s="34">
        <v>38.6</v>
      </c>
      <c r="AC50" s="34">
        <v>41.7</v>
      </c>
      <c r="AD50" s="34">
        <v>0.7</v>
      </c>
      <c r="AE50" s="34">
        <v>29.7</v>
      </c>
      <c r="AF50" s="34">
        <v>35.200000000000003</v>
      </c>
      <c r="AG50" s="34">
        <v>0.6</v>
      </c>
      <c r="AH50" s="34">
        <v>26.3</v>
      </c>
      <c r="AI50" s="34">
        <v>31.9</v>
      </c>
      <c r="AJ50" s="34">
        <v>1.2</v>
      </c>
      <c r="AK50" s="34">
        <v>40.700000000000003</v>
      </c>
      <c r="AL50" s="34">
        <v>27.4</v>
      </c>
      <c r="AM50" s="34">
        <v>0.3</v>
      </c>
      <c r="AN50" s="34">
        <v>47.6</v>
      </c>
      <c r="AO50" s="34">
        <v>39.1</v>
      </c>
      <c r="AP50" s="34">
        <v>0.3</v>
      </c>
      <c r="AQ50" s="34">
        <v>20.399999999999999</v>
      </c>
      <c r="AR50" s="34">
        <v>32.6</v>
      </c>
      <c r="AS50" s="34">
        <v>2.5</v>
      </c>
      <c r="AT50" s="34">
        <v>34.9</v>
      </c>
      <c r="AU50" s="34">
        <v>31.3</v>
      </c>
      <c r="AV50" s="34">
        <v>1.3</v>
      </c>
      <c r="AW50" s="34">
        <v>45.4</v>
      </c>
      <c r="AX50" s="34">
        <v>44.8</v>
      </c>
      <c r="AY50" s="34">
        <v>0.4</v>
      </c>
      <c r="AZ50" s="34"/>
      <c r="BA50" s="34"/>
      <c r="BB50" s="34"/>
      <c r="BC50" s="34"/>
      <c r="BD50" s="34"/>
      <c r="BE50" s="34"/>
      <c r="BF50" s="34"/>
      <c r="BG50" s="34"/>
      <c r="BH50" s="34"/>
      <c r="BI50" s="37">
        <v>27230</v>
      </c>
      <c r="BJ50" s="37">
        <v>25940</v>
      </c>
      <c r="BK50" s="37">
        <v>49637</v>
      </c>
      <c r="BL50" s="37">
        <v>-6295</v>
      </c>
      <c r="BM50" s="37">
        <v>8372</v>
      </c>
      <c r="BN50" s="37">
        <v>556</v>
      </c>
      <c r="BO50" s="40">
        <v>28.45</v>
      </c>
      <c r="BP50" s="40">
        <v>39.020000000000003</v>
      </c>
      <c r="BQ50" s="40">
        <v>65</v>
      </c>
      <c r="BR50" s="40">
        <v>1.1200000000000001</v>
      </c>
      <c r="BS50" s="40">
        <v>0.2</v>
      </c>
      <c r="BT50" s="40">
        <v>1.25</v>
      </c>
      <c r="BU50" s="40">
        <v>0.96</v>
      </c>
      <c r="BV50" s="40">
        <v>0.04</v>
      </c>
      <c r="BW50" s="40">
        <v>1</v>
      </c>
      <c r="BX50" s="40">
        <v>1.23</v>
      </c>
      <c r="BY50" s="40">
        <v>0.35</v>
      </c>
      <c r="BZ50" s="40">
        <v>1.5</v>
      </c>
      <c r="CA50" s="40">
        <v>0.98</v>
      </c>
      <c r="CB50" s="40">
        <v>0.02</v>
      </c>
      <c r="CC50" s="40">
        <v>1</v>
      </c>
      <c r="CD50" s="47">
        <v>131</v>
      </c>
      <c r="CE50" s="46">
        <v>198567</v>
      </c>
      <c r="CF50" s="33"/>
    </row>
    <row r="51" spans="1:84" x14ac:dyDescent="0.2">
      <c r="A51" s="7" t="s">
        <v>325</v>
      </c>
      <c r="B51" s="6" t="s">
        <v>326</v>
      </c>
      <c r="C51" t="s">
        <v>173</v>
      </c>
      <c r="D51" t="s">
        <v>147</v>
      </c>
      <c r="E51" t="s">
        <v>318</v>
      </c>
      <c r="F51" s="10"/>
      <c r="G51" s="10"/>
      <c r="H51" s="9"/>
      <c r="I51" s="16" t="s">
        <v>149</v>
      </c>
      <c r="J51" s="16" t="s">
        <v>149</v>
      </c>
      <c r="K51" s="6">
        <v>23</v>
      </c>
      <c r="L51" s="7">
        <v>161</v>
      </c>
      <c r="M51" s="21">
        <v>244205</v>
      </c>
      <c r="N51" s="18" t="s">
        <v>207</v>
      </c>
      <c r="O51" s="19" t="s">
        <v>152</v>
      </c>
      <c r="P51" s="19" t="s">
        <v>152</v>
      </c>
      <c r="Q51" s="26">
        <v>-0.18012422360248401</v>
      </c>
      <c r="R51" s="26">
        <v>-0.16624966728773</v>
      </c>
      <c r="S51" s="27">
        <v>0.36</v>
      </c>
      <c r="T51" s="27">
        <v>0.38</v>
      </c>
      <c r="U51" s="27">
        <v>0.2</v>
      </c>
      <c r="V51" s="27">
        <v>0.32</v>
      </c>
      <c r="W51" s="27">
        <v>0.88</v>
      </c>
      <c r="X51" s="22" t="s">
        <v>153</v>
      </c>
      <c r="Y51" s="34">
        <v>12.7</v>
      </c>
      <c r="Z51" s="34">
        <v>30.5</v>
      </c>
      <c r="AA51" s="34">
        <v>2.2999999999999998</v>
      </c>
      <c r="AB51" s="34">
        <v>35</v>
      </c>
      <c r="AC51" s="34">
        <v>34.4</v>
      </c>
      <c r="AD51" s="34">
        <v>0.8</v>
      </c>
      <c r="AE51" s="34">
        <v>9.1999999999999993</v>
      </c>
      <c r="AF51" s="34">
        <v>24</v>
      </c>
      <c r="AG51" s="34">
        <v>2.7</v>
      </c>
      <c r="AH51" s="34">
        <v>11</v>
      </c>
      <c r="AI51" s="34">
        <v>19.100000000000001</v>
      </c>
      <c r="AJ51" s="34">
        <v>4.3</v>
      </c>
      <c r="AK51" s="34">
        <v>13.9</v>
      </c>
      <c r="AL51" s="34">
        <v>20.8</v>
      </c>
      <c r="AM51" s="34">
        <v>3.4</v>
      </c>
      <c r="AN51" s="34">
        <v>18.100000000000001</v>
      </c>
      <c r="AO51" s="34">
        <v>25.5</v>
      </c>
      <c r="AP51" s="34">
        <v>2.7</v>
      </c>
      <c r="AQ51" s="34">
        <v>17.600000000000001</v>
      </c>
      <c r="AR51" s="34">
        <v>15</v>
      </c>
      <c r="AS51" s="34">
        <v>1.2</v>
      </c>
      <c r="AT51" s="34">
        <v>19.600000000000001</v>
      </c>
      <c r="AU51" s="34">
        <v>15.6</v>
      </c>
      <c r="AV51" s="34">
        <v>0.9</v>
      </c>
      <c r="AW51" s="34">
        <v>20.100000000000001</v>
      </c>
      <c r="AX51" s="34">
        <v>20.5</v>
      </c>
      <c r="AY51" s="34">
        <v>2.7</v>
      </c>
      <c r="AZ51" s="34"/>
      <c r="BA51" s="34"/>
      <c r="BB51" s="34"/>
      <c r="BC51" s="34"/>
      <c r="BD51" s="34"/>
      <c r="BE51" s="34"/>
      <c r="BF51" s="34"/>
      <c r="BG51" s="34"/>
      <c r="BH51" s="34"/>
      <c r="BI51" s="37">
        <v>24973</v>
      </c>
      <c r="BJ51" s="37">
        <v>21418</v>
      </c>
      <c r="BK51" s="37">
        <v>40599</v>
      </c>
      <c r="BL51" s="37">
        <v>31330</v>
      </c>
      <c r="BM51" s="37">
        <v>39336</v>
      </c>
      <c r="BN51" s="37">
        <v>18046</v>
      </c>
      <c r="BO51" s="40">
        <v>20.25</v>
      </c>
      <c r="BP51" s="40">
        <v>25.49</v>
      </c>
      <c r="BQ51" s="40">
        <v>29</v>
      </c>
      <c r="BR51" s="40">
        <v>1.08</v>
      </c>
      <c r="BS51" s="40">
        <v>0.22</v>
      </c>
      <c r="BT51" s="40">
        <v>1.2</v>
      </c>
      <c r="BU51" s="40">
        <v>1.19</v>
      </c>
      <c r="BV51" s="40">
        <v>0.51</v>
      </c>
      <c r="BW51" s="40">
        <v>1.08</v>
      </c>
      <c r="BX51" s="40">
        <v>1.1399999999999999</v>
      </c>
      <c r="BY51" s="40">
        <v>0.38</v>
      </c>
      <c r="BZ51" s="40">
        <v>1.22</v>
      </c>
      <c r="CA51" s="40">
        <v>0.8</v>
      </c>
      <c r="CB51" s="40">
        <v>0.21</v>
      </c>
      <c r="CC51" s="40">
        <v>1</v>
      </c>
      <c r="CD51" s="47">
        <v>132</v>
      </c>
      <c r="CE51" s="46">
        <v>203606</v>
      </c>
      <c r="CF51" s="33"/>
    </row>
    <row r="52" spans="1:84" x14ac:dyDescent="0.2">
      <c r="A52" s="7" t="s">
        <v>327</v>
      </c>
      <c r="B52" s="6" t="s">
        <v>328</v>
      </c>
      <c r="C52" t="s">
        <v>247</v>
      </c>
      <c r="D52" s="6" t="s">
        <v>157</v>
      </c>
      <c r="E52" t="s">
        <v>329</v>
      </c>
      <c r="F52" s="10"/>
      <c r="G52" s="10"/>
      <c r="H52" s="9"/>
      <c r="I52" s="16" t="s">
        <v>149</v>
      </c>
      <c r="J52" s="16" t="s">
        <v>149</v>
      </c>
      <c r="K52" s="6">
        <v>52</v>
      </c>
      <c r="L52" s="7">
        <v>474</v>
      </c>
      <c r="M52" s="21">
        <v>38697824</v>
      </c>
      <c r="N52" s="18" t="s">
        <v>207</v>
      </c>
      <c r="O52" s="19" t="s">
        <v>152</v>
      </c>
      <c r="P52" s="19" t="s">
        <v>152</v>
      </c>
      <c r="Q52" s="26">
        <v>0</v>
      </c>
      <c r="R52" s="26">
        <v>2.79038687033152E-2</v>
      </c>
      <c r="S52" s="27">
        <v>0.5</v>
      </c>
      <c r="T52" s="27">
        <v>0.38</v>
      </c>
      <c r="U52" s="27">
        <v>0.03</v>
      </c>
      <c r="V52" s="27">
        <v>0.49</v>
      </c>
      <c r="W52" s="27">
        <v>0.76</v>
      </c>
      <c r="X52" s="22" t="s">
        <v>165</v>
      </c>
      <c r="Y52" s="34">
        <v>44.4</v>
      </c>
      <c r="Z52" s="34">
        <v>40.4</v>
      </c>
      <c r="AA52" s="34">
        <v>0.3</v>
      </c>
      <c r="AB52" s="34">
        <v>35.299999999999997</v>
      </c>
      <c r="AC52" s="34">
        <v>39.4</v>
      </c>
      <c r="AD52" s="34">
        <v>0.4</v>
      </c>
      <c r="AE52" s="34">
        <v>6.7</v>
      </c>
      <c r="AF52" s="34">
        <v>9.9</v>
      </c>
      <c r="AG52" s="34">
        <v>2.2999999999999998</v>
      </c>
      <c r="AH52" s="34">
        <v>10.7</v>
      </c>
      <c r="AI52" s="34">
        <v>10.9</v>
      </c>
      <c r="AJ52" s="34">
        <v>1.2</v>
      </c>
      <c r="AK52" s="34">
        <v>21.7</v>
      </c>
      <c r="AL52" s="34">
        <v>18</v>
      </c>
      <c r="AM52" s="34">
        <v>0.6</v>
      </c>
      <c r="AN52" s="34">
        <v>29.5</v>
      </c>
      <c r="AO52" s="34">
        <v>38.700000000000003</v>
      </c>
      <c r="AP52" s="34">
        <v>1.2</v>
      </c>
      <c r="AQ52" s="34">
        <v>52.8</v>
      </c>
      <c r="AR52" s="34">
        <v>49.9</v>
      </c>
      <c r="AS52" s="34">
        <v>-0.1</v>
      </c>
      <c r="AT52" s="34">
        <v>100</v>
      </c>
      <c r="AU52" s="34">
        <v>0</v>
      </c>
      <c r="AV52" s="34"/>
      <c r="AW52" s="34">
        <v>100</v>
      </c>
      <c r="AX52" s="34">
        <v>0</v>
      </c>
      <c r="AY52" s="34"/>
      <c r="AZ52" s="34"/>
      <c r="BA52" s="34"/>
      <c r="BB52" s="34"/>
      <c r="BC52" s="34"/>
      <c r="BD52" s="34"/>
      <c r="BE52" s="34"/>
      <c r="BF52" s="34"/>
      <c r="BG52" s="34"/>
      <c r="BH52" s="34"/>
      <c r="BI52" s="37">
        <v>-2006173.77083333</v>
      </c>
      <c r="BJ52" s="37">
        <v>1753596.5979718801</v>
      </c>
      <c r="BK52" s="37">
        <v>-1079820</v>
      </c>
      <c r="BL52" s="37">
        <v>715085.66666666698</v>
      </c>
      <c r="BM52" s="37">
        <v>2748809.6166487802</v>
      </c>
      <c r="BN52" s="37">
        <v>0</v>
      </c>
      <c r="BO52" s="40">
        <v>3.0104166666666701</v>
      </c>
      <c r="BP52" s="40">
        <v>18.905635894526</v>
      </c>
      <c r="BQ52" s="40">
        <v>26</v>
      </c>
      <c r="BR52" s="40">
        <v>0.930416666666666</v>
      </c>
      <c r="BS52" s="40">
        <v>3.6569473456544203E-2</v>
      </c>
      <c r="BT52" s="40">
        <v>0.97</v>
      </c>
      <c r="BU52" s="40">
        <v>1.0504166666666701</v>
      </c>
      <c r="BV52" s="40">
        <v>0.18194502756479899</v>
      </c>
      <c r="BW52" s="40">
        <v>1</v>
      </c>
      <c r="BX52" s="40">
        <v>1.0045014880952401</v>
      </c>
      <c r="BY52" s="40">
        <v>7.2681331466814103E-2</v>
      </c>
      <c r="BZ52" s="40">
        <v>1.0580357142857</v>
      </c>
      <c r="CA52" s="40">
        <v>0.97916666666666696</v>
      </c>
      <c r="CB52" s="40">
        <v>6.6640619911749202E-2</v>
      </c>
      <c r="CC52" s="40">
        <v>1</v>
      </c>
      <c r="CD52" s="47">
        <v>474</v>
      </c>
      <c r="CE52" s="46">
        <v>39777643</v>
      </c>
      <c r="CF52" s="33"/>
    </row>
    <row r="53" spans="1:84" x14ac:dyDescent="0.2">
      <c r="A53" s="7" t="s">
        <v>330</v>
      </c>
      <c r="B53" s="6" t="s">
        <v>331</v>
      </c>
      <c r="C53" t="s">
        <v>247</v>
      </c>
      <c r="D53" s="6" t="s">
        <v>295</v>
      </c>
      <c r="E53" t="s">
        <v>332</v>
      </c>
      <c r="F53" s="10"/>
      <c r="G53" s="10"/>
      <c r="H53" s="9"/>
      <c r="I53" s="16" t="s">
        <v>149</v>
      </c>
      <c r="J53" s="16" t="s">
        <v>149</v>
      </c>
      <c r="K53" s="6">
        <v>23</v>
      </c>
      <c r="L53" s="7">
        <v>124</v>
      </c>
      <c r="M53" s="20">
        <v>191493</v>
      </c>
      <c r="N53" s="18" t="s">
        <v>207</v>
      </c>
      <c r="O53" s="19" t="s">
        <v>152</v>
      </c>
      <c r="P53" s="19" t="s">
        <v>152</v>
      </c>
      <c r="Q53" s="26">
        <v>0.17741935483870999</v>
      </c>
      <c r="R53" s="26">
        <v>-6.4049338618121796E-3</v>
      </c>
      <c r="S53" s="27">
        <v>0.81</v>
      </c>
      <c r="T53" s="27">
        <v>0.94</v>
      </c>
      <c r="U53" s="27">
        <v>0</v>
      </c>
      <c r="V53" s="27">
        <v>0.14000000000000001</v>
      </c>
      <c r="W53" s="27">
        <v>0.89</v>
      </c>
      <c r="X53" s="22" t="s">
        <v>153</v>
      </c>
      <c r="Y53" s="34">
        <v>78.8</v>
      </c>
      <c r="Z53" s="34">
        <v>32</v>
      </c>
      <c r="AA53" s="34">
        <v>-1.5</v>
      </c>
      <c r="AB53" s="34">
        <v>83.7</v>
      </c>
      <c r="AC53" s="34">
        <v>30.5</v>
      </c>
      <c r="AD53" s="34">
        <v>-2.1</v>
      </c>
      <c r="AE53" s="34">
        <v>13</v>
      </c>
      <c r="AF53" s="34">
        <v>12.4</v>
      </c>
      <c r="AG53" s="34">
        <v>1.3</v>
      </c>
      <c r="AH53" s="34">
        <v>17.100000000000001</v>
      </c>
      <c r="AI53" s="34">
        <v>14.8</v>
      </c>
      <c r="AJ53" s="34">
        <v>1</v>
      </c>
      <c r="AK53" s="34">
        <v>21.2</v>
      </c>
      <c r="AL53" s="34">
        <v>16.399999999999999</v>
      </c>
      <c r="AM53" s="34">
        <v>0.8</v>
      </c>
      <c r="AN53" s="34">
        <v>23.5</v>
      </c>
      <c r="AO53" s="34">
        <v>26.5</v>
      </c>
      <c r="AP53" s="34">
        <v>2.1</v>
      </c>
      <c r="AQ53" s="34">
        <v>0</v>
      </c>
      <c r="AR53" s="34">
        <v>0</v>
      </c>
      <c r="AS53" s="34"/>
      <c r="AT53" s="34">
        <v>100</v>
      </c>
      <c r="AU53" s="34">
        <v>0</v>
      </c>
      <c r="AV53" s="34"/>
      <c r="AW53" s="34">
        <v>100</v>
      </c>
      <c r="AX53" s="34">
        <v>0</v>
      </c>
      <c r="AY53" s="34"/>
      <c r="AZ53" s="34"/>
      <c r="BA53" s="34"/>
      <c r="BB53" s="34"/>
      <c r="BC53" s="34"/>
      <c r="BD53" s="34"/>
      <c r="BE53" s="34"/>
      <c r="BF53" s="34"/>
      <c r="BG53" s="34"/>
      <c r="BH53" s="34"/>
      <c r="BI53" s="37">
        <v>539.61423793103404</v>
      </c>
      <c r="BJ53" s="37">
        <v>690.16508279828304</v>
      </c>
      <c r="BK53" s="37">
        <v>1226.1875</v>
      </c>
      <c r="BL53" s="37">
        <v>-13362.496510344799</v>
      </c>
      <c r="BM53" s="37">
        <v>13392.8719802667</v>
      </c>
      <c r="BN53" s="37">
        <v>0</v>
      </c>
      <c r="BO53" s="40">
        <v>-9.6206896551724093</v>
      </c>
      <c r="BP53" s="40">
        <v>8.2479414071276107</v>
      </c>
      <c r="BQ53" s="40">
        <v>-22</v>
      </c>
      <c r="BR53" s="40">
        <v>1.0031034482758601</v>
      </c>
      <c r="BS53" s="40">
        <v>5.9326381152018104E-3</v>
      </c>
      <c r="BT53" s="40">
        <v>1.01</v>
      </c>
      <c r="BU53" s="40">
        <v>0.91103448275862098</v>
      </c>
      <c r="BV53" s="40">
        <v>8.82529603913427E-2</v>
      </c>
      <c r="BW53" s="40">
        <v>1</v>
      </c>
      <c r="BX53" s="40">
        <v>0.90655172413793095</v>
      </c>
      <c r="BY53" s="40">
        <v>7.83570898611613E-2</v>
      </c>
      <c r="BZ53" s="40">
        <v>0.85</v>
      </c>
      <c r="CA53" s="40">
        <v>1</v>
      </c>
      <c r="CB53" s="40">
        <v>0</v>
      </c>
      <c r="CC53" s="40">
        <v>1</v>
      </c>
      <c r="CD53" s="47">
        <v>146.00000000000699</v>
      </c>
      <c r="CE53" s="46">
        <v>190266.5</v>
      </c>
      <c r="CF53" s="33"/>
    </row>
    <row r="54" spans="1:84" x14ac:dyDescent="0.2">
      <c r="A54" s="7" t="s">
        <v>333</v>
      </c>
      <c r="B54" s="6" t="s">
        <v>334</v>
      </c>
      <c r="C54" t="s">
        <v>247</v>
      </c>
      <c r="D54" s="6" t="s">
        <v>272</v>
      </c>
      <c r="E54" t="s">
        <v>334</v>
      </c>
      <c r="F54" s="9"/>
      <c r="G54" s="10"/>
      <c r="H54" s="9"/>
      <c r="I54" s="16" t="s">
        <v>149</v>
      </c>
      <c r="J54" s="16" t="s">
        <v>149</v>
      </c>
      <c r="K54" s="6">
        <v>112</v>
      </c>
      <c r="L54" s="7">
        <v>229</v>
      </c>
      <c r="M54" s="21">
        <v>43170</v>
      </c>
      <c r="N54" s="18" t="s">
        <v>151</v>
      </c>
      <c r="O54" s="19">
        <v>1</v>
      </c>
      <c r="P54" s="19" t="s">
        <v>152</v>
      </c>
      <c r="Q54" s="26">
        <v>0.13537117903930099</v>
      </c>
      <c r="R54" s="26">
        <v>0.93912782951123497</v>
      </c>
      <c r="S54" s="27">
        <v>0.09</v>
      </c>
      <c r="T54" s="27">
        <v>0.31</v>
      </c>
      <c r="U54" s="27">
        <v>0</v>
      </c>
      <c r="V54" s="27">
        <v>0.36</v>
      </c>
      <c r="W54" s="27">
        <v>0.87</v>
      </c>
      <c r="X54" s="22" t="s">
        <v>153</v>
      </c>
      <c r="Y54" s="34">
        <v>7.2</v>
      </c>
      <c r="Z54" s="34">
        <v>4.2</v>
      </c>
      <c r="AA54" s="34">
        <v>-0.2</v>
      </c>
      <c r="AB54" s="34">
        <v>37</v>
      </c>
      <c r="AC54" s="34">
        <v>32.6</v>
      </c>
      <c r="AD54" s="34">
        <v>0.4</v>
      </c>
      <c r="AE54" s="34">
        <v>3.3</v>
      </c>
      <c r="AF54" s="34">
        <v>5.2</v>
      </c>
      <c r="AG54" s="34">
        <v>1.8</v>
      </c>
      <c r="AH54" s="34">
        <v>5.2</v>
      </c>
      <c r="AI54" s="34">
        <v>7.4</v>
      </c>
      <c r="AJ54" s="34">
        <v>1.4</v>
      </c>
      <c r="AK54" s="34">
        <v>29.7</v>
      </c>
      <c r="AL54" s="34">
        <v>20.5</v>
      </c>
      <c r="AM54" s="34">
        <v>-0.1</v>
      </c>
      <c r="AN54" s="34">
        <v>53.2</v>
      </c>
      <c r="AO54" s="34">
        <v>46.1</v>
      </c>
      <c r="AP54" s="34">
        <v>0</v>
      </c>
      <c r="AQ54" s="34">
        <v>6.4</v>
      </c>
      <c r="AR54" s="34">
        <v>9</v>
      </c>
      <c r="AS54" s="34">
        <v>1.4</v>
      </c>
      <c r="AT54" s="34">
        <v>31.5</v>
      </c>
      <c r="AU54" s="34">
        <v>19</v>
      </c>
      <c r="AV54" s="34">
        <v>-0.2</v>
      </c>
      <c r="AW54" s="34">
        <v>58.8</v>
      </c>
      <c r="AX54" s="34">
        <v>42.5</v>
      </c>
      <c r="AY54" s="34">
        <v>-0.2</v>
      </c>
      <c r="AZ54" s="34">
        <v>0</v>
      </c>
      <c r="BA54" s="34">
        <v>0</v>
      </c>
      <c r="BB54" s="34"/>
      <c r="BC54" s="34">
        <v>100</v>
      </c>
      <c r="BD54" s="34">
        <v>0</v>
      </c>
      <c r="BE54" s="34"/>
      <c r="BF54" s="34">
        <v>100</v>
      </c>
      <c r="BG54" s="34">
        <v>0</v>
      </c>
      <c r="BH54" s="34"/>
      <c r="BI54" s="37">
        <v>-21612.177176923102</v>
      </c>
      <c r="BJ54" s="37">
        <v>14983.571267629501</v>
      </c>
      <c r="BK54" s="37">
        <v>-40542</v>
      </c>
      <c r="BL54" s="37">
        <v>-6002.80757692308</v>
      </c>
      <c r="BM54" s="37">
        <v>4214.3917166592901</v>
      </c>
      <c r="BN54" s="37">
        <v>0</v>
      </c>
      <c r="BO54" s="40">
        <v>-33.634615384615401</v>
      </c>
      <c r="BP54" s="40">
        <v>21.821250533644299</v>
      </c>
      <c r="BQ54" s="40">
        <v>-31.25</v>
      </c>
      <c r="BR54" s="40">
        <v>0.52230769230769203</v>
      </c>
      <c r="BS54" s="40">
        <v>7.36053767009585E-2</v>
      </c>
      <c r="BT54" s="40">
        <v>0.52</v>
      </c>
      <c r="BU54" s="40">
        <v>0.77769230769230802</v>
      </c>
      <c r="BV54" s="40">
        <v>0.114230121728287</v>
      </c>
      <c r="BW54" s="40">
        <v>1</v>
      </c>
      <c r="BX54" s="40">
        <v>0.77692307692307705</v>
      </c>
      <c r="BY54" s="40">
        <v>8.5249373143160306E-2</v>
      </c>
      <c r="BZ54" s="40">
        <v>0.88</v>
      </c>
      <c r="CA54" s="40">
        <v>0.839230769230769</v>
      </c>
      <c r="CB54" s="40">
        <v>7.8000151721897698E-2</v>
      </c>
      <c r="CC54" s="40">
        <v>1</v>
      </c>
      <c r="CD54" s="47">
        <v>260.00000000000699</v>
      </c>
      <c r="CE54" s="46">
        <v>83712.148400000005</v>
      </c>
      <c r="CF54" s="33"/>
    </row>
    <row r="55" spans="1:84" x14ac:dyDescent="0.2">
      <c r="A55" s="6" t="s">
        <v>335</v>
      </c>
      <c r="B55" s="6" t="s">
        <v>336</v>
      </c>
      <c r="C55" t="s">
        <v>285</v>
      </c>
      <c r="D55" t="s">
        <v>205</v>
      </c>
      <c r="E55" t="s">
        <v>337</v>
      </c>
      <c r="F55" s="10"/>
      <c r="G55" s="10"/>
      <c r="H55" s="9"/>
      <c r="I55" s="14" t="s">
        <v>151</v>
      </c>
      <c r="J55" s="16" t="s">
        <v>149</v>
      </c>
      <c r="K55" s="6">
        <v>24</v>
      </c>
      <c r="L55" s="7">
        <v>522</v>
      </c>
      <c r="M55" s="17">
        <v>62385600</v>
      </c>
      <c r="N55" s="18" t="s">
        <v>207</v>
      </c>
      <c r="O55" s="19" t="s">
        <v>152</v>
      </c>
      <c r="P55" s="22" t="s">
        <v>152</v>
      </c>
      <c r="Q55" s="26">
        <v>0.62452107279693503</v>
      </c>
      <c r="R55" s="26">
        <v>5.0353446949295999E-2</v>
      </c>
      <c r="S55" s="28">
        <v>0.95</v>
      </c>
      <c r="T55" s="28">
        <v>1</v>
      </c>
      <c r="U55" s="28">
        <v>0</v>
      </c>
      <c r="V55" s="28">
        <v>1</v>
      </c>
      <c r="W55" s="25">
        <v>0.92</v>
      </c>
      <c r="X55" s="22" t="s">
        <v>153</v>
      </c>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5">
        <v>-1056294</v>
      </c>
      <c r="BJ55" s="35">
        <v>1055960</v>
      </c>
      <c r="BK55" s="35">
        <v>-3141328</v>
      </c>
      <c r="BL55" s="35">
        <v>-5646742</v>
      </c>
      <c r="BM55" s="35">
        <v>4143552</v>
      </c>
      <c r="BN55" s="35">
        <v>0</v>
      </c>
      <c r="BO55" s="38">
        <v>-102.21</v>
      </c>
      <c r="BP55" s="38">
        <v>80.09</v>
      </c>
      <c r="BQ55" s="38">
        <v>-326</v>
      </c>
      <c r="BR55" s="38">
        <v>0.98</v>
      </c>
      <c r="BS55" s="38">
        <v>0.02</v>
      </c>
      <c r="BT55" s="38">
        <v>0.95</v>
      </c>
      <c r="BU55" s="38">
        <v>0.83</v>
      </c>
      <c r="BV55" s="38">
        <v>0.15</v>
      </c>
      <c r="BW55" s="38">
        <v>1</v>
      </c>
      <c r="BX55" s="38">
        <v>0.73</v>
      </c>
      <c r="BY55" s="38">
        <v>0.13</v>
      </c>
      <c r="BZ55" s="38">
        <v>0.62</v>
      </c>
      <c r="CA55" s="38">
        <v>1</v>
      </c>
      <c r="CB55" s="38">
        <v>0</v>
      </c>
      <c r="CC55" s="38">
        <v>1</v>
      </c>
      <c r="CD55" s="48">
        <v>848</v>
      </c>
      <c r="CE55" s="46">
        <v>65526930</v>
      </c>
      <c r="CF55" s="33"/>
    </row>
    <row r="56" spans="1:84" x14ac:dyDescent="0.2">
      <c r="A56" s="6" t="s">
        <v>338</v>
      </c>
      <c r="B56" s="6" t="s">
        <v>339</v>
      </c>
      <c r="C56" s="6" t="s">
        <v>340</v>
      </c>
      <c r="D56" s="6" t="s">
        <v>157</v>
      </c>
      <c r="E56" s="6" t="s">
        <v>341</v>
      </c>
      <c r="F56" s="10"/>
      <c r="G56" s="10"/>
      <c r="H56" s="9"/>
      <c r="I56" s="16" t="s">
        <v>149</v>
      </c>
      <c r="J56" s="16" t="s">
        <v>149</v>
      </c>
      <c r="K56" s="6">
        <v>25</v>
      </c>
      <c r="L56" s="7">
        <v>228</v>
      </c>
      <c r="M56" s="17">
        <v>532410</v>
      </c>
      <c r="N56" s="18" t="s">
        <v>207</v>
      </c>
      <c r="O56" s="19" t="s">
        <v>152</v>
      </c>
      <c r="P56" s="19" t="s">
        <v>152</v>
      </c>
      <c r="Q56" s="26">
        <v>0.20175438596491199</v>
      </c>
      <c r="R56" s="26">
        <v>0.11081872992618499</v>
      </c>
      <c r="S56" s="29">
        <v>0.57999999999999996</v>
      </c>
      <c r="T56" s="29">
        <v>0.71</v>
      </c>
      <c r="U56" s="29">
        <v>0.35</v>
      </c>
      <c r="V56" s="29">
        <v>0.18</v>
      </c>
      <c r="W56" s="29">
        <v>0.94</v>
      </c>
      <c r="X56" s="22" t="s">
        <v>153</v>
      </c>
      <c r="Y56" s="34">
        <v>60.24</v>
      </c>
      <c r="Z56" s="34">
        <v>44.672389683114098</v>
      </c>
      <c r="AA56" s="34">
        <v>-0.44652913630332203</v>
      </c>
      <c r="AB56" s="34">
        <v>76.680000000000007</v>
      </c>
      <c r="AC56" s="34">
        <v>33.810909482</v>
      </c>
      <c r="AD56" s="34">
        <v>-1.0907989347560401</v>
      </c>
      <c r="AE56" s="34">
        <v>10.64</v>
      </c>
      <c r="AF56" s="34">
        <v>16.972636801628699</v>
      </c>
      <c r="AG56" s="34">
        <v>3.31122897127057</v>
      </c>
      <c r="AH56" s="34">
        <v>11.4</v>
      </c>
      <c r="AI56" s="34">
        <v>16.545694303957099</v>
      </c>
      <c r="AJ56" s="34">
        <v>3.1929683787440499</v>
      </c>
      <c r="AK56" s="34">
        <v>11.76</v>
      </c>
      <c r="AL56" s="34">
        <v>16.154949705895099</v>
      </c>
      <c r="AM56" s="34">
        <v>3.35958202654674</v>
      </c>
      <c r="AN56" s="34">
        <v>12.16</v>
      </c>
      <c r="AO56" s="34">
        <v>14.3685211486778</v>
      </c>
      <c r="AP56" s="34">
        <v>1.98328675471126</v>
      </c>
      <c r="AQ56" s="34">
        <v>12.6</v>
      </c>
      <c r="AR56" s="34">
        <v>15.6230598795498</v>
      </c>
      <c r="AS56" s="34">
        <v>2.4945397686976398</v>
      </c>
      <c r="AT56" s="34">
        <v>14.84</v>
      </c>
      <c r="AU56" s="34">
        <v>16.617292198189201</v>
      </c>
      <c r="AV56" s="34">
        <v>2.1213702556017302</v>
      </c>
      <c r="AW56" s="34">
        <v>14.8</v>
      </c>
      <c r="AX56" s="34">
        <v>21.417749648364101</v>
      </c>
      <c r="AY56" s="34">
        <v>2.8734993399453699</v>
      </c>
      <c r="AZ56" s="34"/>
      <c r="BA56" s="34"/>
      <c r="BB56" s="34"/>
      <c r="BC56" s="34"/>
      <c r="BD56" s="34"/>
      <c r="BE56" s="34"/>
      <c r="BF56" s="34"/>
      <c r="BG56" s="34"/>
      <c r="BH56" s="34"/>
      <c r="BI56" s="35">
        <v>-41736.436153846102</v>
      </c>
      <c r="BJ56" s="35">
        <v>14667.3556209955</v>
      </c>
      <c r="BK56" s="35">
        <v>-59000.19</v>
      </c>
      <c r="BL56" s="35">
        <v>-61471.852307692301</v>
      </c>
      <c r="BM56" s="35">
        <v>47586.792131193797</v>
      </c>
      <c r="BN56" s="35">
        <v>0</v>
      </c>
      <c r="BO56" s="38">
        <v>-32.730769230769198</v>
      </c>
      <c r="BP56" s="38">
        <v>10.563207890917701</v>
      </c>
      <c r="BQ56" s="38">
        <v>-46</v>
      </c>
      <c r="BR56" s="38">
        <v>0.83769230769230796</v>
      </c>
      <c r="BS56" s="38">
        <v>5.59056686480204E-2</v>
      </c>
      <c r="BT56" s="38">
        <v>0.9</v>
      </c>
      <c r="BU56" s="38">
        <v>0.77153846153846195</v>
      </c>
      <c r="BV56" s="38">
        <v>0.16008873279173599</v>
      </c>
      <c r="BW56" s="38">
        <v>1</v>
      </c>
      <c r="BX56" s="38">
        <v>0.75692307692307703</v>
      </c>
      <c r="BY56" s="38">
        <v>6.4853042794947593E-2</v>
      </c>
      <c r="BZ56" s="38">
        <v>0.83</v>
      </c>
      <c r="CA56" s="38">
        <v>0.99846153846153896</v>
      </c>
      <c r="CB56" s="38">
        <v>3.6080121229410999E-3</v>
      </c>
      <c r="CC56" s="38">
        <v>1</v>
      </c>
      <c r="CD56" s="49">
        <v>274.00000000000699</v>
      </c>
      <c r="CE56" s="50">
        <v>591411</v>
      </c>
      <c r="CF56" s="33"/>
    </row>
    <row r="57" spans="1:84" x14ac:dyDescent="0.2">
      <c r="A57" s="6" t="s">
        <v>342</v>
      </c>
      <c r="B57" s="6" t="s">
        <v>343</v>
      </c>
      <c r="C57" s="6" t="s">
        <v>340</v>
      </c>
      <c r="D57" s="6" t="s">
        <v>157</v>
      </c>
      <c r="E57" s="6" t="s">
        <v>341</v>
      </c>
      <c r="F57" s="10"/>
      <c r="G57" s="10"/>
      <c r="H57" s="9"/>
      <c r="I57" s="16" t="s">
        <v>149</v>
      </c>
      <c r="J57" s="16" t="s">
        <v>149</v>
      </c>
      <c r="K57" s="6">
        <v>29</v>
      </c>
      <c r="L57" s="7">
        <v>547</v>
      </c>
      <c r="M57" s="17">
        <v>3486376</v>
      </c>
      <c r="N57" s="18" t="s">
        <v>207</v>
      </c>
      <c r="O57" s="19" t="s">
        <v>152</v>
      </c>
      <c r="P57" s="19" t="s">
        <v>152</v>
      </c>
      <c r="Q57" s="26">
        <v>0.117001828153565</v>
      </c>
      <c r="R57" s="26">
        <v>3.2336730174829097E-2</v>
      </c>
      <c r="S57" s="29">
        <v>0.56999999999999995</v>
      </c>
      <c r="T57" s="29">
        <v>0.75</v>
      </c>
      <c r="U57" s="29">
        <v>0.46</v>
      </c>
      <c r="V57" s="29">
        <v>0.15</v>
      </c>
      <c r="W57" s="29">
        <v>0.9</v>
      </c>
      <c r="X57" s="22" t="s">
        <v>153</v>
      </c>
      <c r="Y57" s="34">
        <v>59</v>
      </c>
      <c r="Z57" s="34">
        <v>43.7</v>
      </c>
      <c r="AA57" s="34">
        <v>-0.4</v>
      </c>
      <c r="AB57" s="34">
        <v>29.2</v>
      </c>
      <c r="AC57" s="34">
        <v>38.200000000000003</v>
      </c>
      <c r="AD57" s="34">
        <v>0.9</v>
      </c>
      <c r="AE57" s="34">
        <v>9.3000000000000007</v>
      </c>
      <c r="AF57" s="34">
        <v>15.8</v>
      </c>
      <c r="AG57" s="34">
        <v>3.6</v>
      </c>
      <c r="AH57" s="34">
        <v>11</v>
      </c>
      <c r="AI57" s="34">
        <v>15.2</v>
      </c>
      <c r="AJ57" s="34">
        <v>3.7</v>
      </c>
      <c r="AK57" s="34">
        <v>11.2</v>
      </c>
      <c r="AL57" s="34">
        <v>14.8</v>
      </c>
      <c r="AM57" s="34">
        <v>3.9</v>
      </c>
      <c r="AN57" s="34">
        <v>11.6</v>
      </c>
      <c r="AO57" s="34">
        <v>13.3</v>
      </c>
      <c r="AP57" s="34">
        <v>2.4</v>
      </c>
      <c r="AQ57" s="34">
        <v>11.9</v>
      </c>
      <c r="AR57" s="34">
        <v>14.6</v>
      </c>
      <c r="AS57" s="34">
        <v>1.3</v>
      </c>
      <c r="AT57" s="34">
        <v>22</v>
      </c>
      <c r="AU57" s="34">
        <v>19.3</v>
      </c>
      <c r="AV57" s="34">
        <v>0.4</v>
      </c>
      <c r="AW57" s="34">
        <v>30</v>
      </c>
      <c r="AX57" s="34">
        <v>36.799999999999997</v>
      </c>
      <c r="AY57" s="34">
        <v>1.3</v>
      </c>
      <c r="AZ57" s="34"/>
      <c r="BA57" s="34"/>
      <c r="BB57" s="34"/>
      <c r="BC57" s="34"/>
      <c r="BD57" s="34"/>
      <c r="BE57" s="34"/>
      <c r="BF57" s="34"/>
      <c r="BG57" s="34"/>
      <c r="BH57" s="34"/>
      <c r="BI57" s="35">
        <v>-85823.153684210498</v>
      </c>
      <c r="BJ57" s="35">
        <v>29537.657723665499</v>
      </c>
      <c r="BK57" s="35">
        <v>-112738.75</v>
      </c>
      <c r="BL57" s="35">
        <v>-272911.65000000002</v>
      </c>
      <c r="BM57" s="35">
        <v>227420.91692543399</v>
      </c>
      <c r="BN57" s="35">
        <v>0</v>
      </c>
      <c r="BO57" s="38">
        <v>-49.651315789473699</v>
      </c>
      <c r="BP57" s="38">
        <v>18.3738846308175</v>
      </c>
      <c r="BQ57" s="38">
        <v>-64</v>
      </c>
      <c r="BR57" s="38">
        <v>0.95473684210526299</v>
      </c>
      <c r="BS57" s="38">
        <v>2.2329687826943601E-2</v>
      </c>
      <c r="BT57" s="38">
        <v>0.97</v>
      </c>
      <c r="BU57" s="38">
        <v>0.88</v>
      </c>
      <c r="BV57" s="38">
        <v>0.11867691656896</v>
      </c>
      <c r="BW57" s="38">
        <v>1</v>
      </c>
      <c r="BX57" s="38">
        <v>0.85578947368421099</v>
      </c>
      <c r="BY57" s="38">
        <v>6.5156959435511502E-2</v>
      </c>
      <c r="BZ57" s="38">
        <v>0.9</v>
      </c>
      <c r="CA57" s="38">
        <v>1</v>
      </c>
      <c r="CB57" s="38">
        <v>0</v>
      </c>
      <c r="CC57" s="38">
        <v>1</v>
      </c>
      <c r="CD57" s="49">
        <v>611.00000000000705</v>
      </c>
      <c r="CE57" s="50">
        <v>3599114</v>
      </c>
      <c r="CF57" s="33"/>
    </row>
    <row r="58" spans="1:84" x14ac:dyDescent="0.2">
      <c r="A58" s="6" t="s">
        <v>344</v>
      </c>
      <c r="B58" s="6" t="s">
        <v>345</v>
      </c>
      <c r="C58" s="6" t="s">
        <v>340</v>
      </c>
      <c r="D58" s="6" t="s">
        <v>157</v>
      </c>
      <c r="E58" s="6" t="s">
        <v>341</v>
      </c>
      <c r="F58" s="10"/>
      <c r="G58" s="10"/>
      <c r="H58" s="9"/>
      <c r="I58" s="16" t="s">
        <v>149</v>
      </c>
      <c r="J58" s="16" t="s">
        <v>149</v>
      </c>
      <c r="K58" s="6">
        <v>25</v>
      </c>
      <c r="L58" s="7">
        <v>353</v>
      </c>
      <c r="M58" s="17">
        <v>1102537</v>
      </c>
      <c r="N58" s="18" t="s">
        <v>207</v>
      </c>
      <c r="O58" s="19" t="s">
        <v>152</v>
      </c>
      <c r="P58" s="19" t="s">
        <v>152</v>
      </c>
      <c r="Q58" s="26">
        <v>0.14447592067988699</v>
      </c>
      <c r="R58" s="26">
        <v>0.16975394023057699</v>
      </c>
      <c r="S58" s="29">
        <v>0.57999999999999996</v>
      </c>
      <c r="T58" s="29">
        <v>0.71</v>
      </c>
      <c r="U58" s="29">
        <v>0.35</v>
      </c>
      <c r="V58" s="29">
        <v>0.18</v>
      </c>
      <c r="W58" s="29">
        <v>0.95</v>
      </c>
      <c r="X58" s="22" t="s">
        <v>153</v>
      </c>
      <c r="Y58" s="34">
        <v>60.2</v>
      </c>
      <c r="Z58" s="34">
        <v>43.9</v>
      </c>
      <c r="AA58" s="34">
        <v>-0.4</v>
      </c>
      <c r="AB58" s="34">
        <v>47.2</v>
      </c>
      <c r="AC58" s="34">
        <v>44.4</v>
      </c>
      <c r="AD58" s="34">
        <v>0.1</v>
      </c>
      <c r="AE58" s="34">
        <v>11.4</v>
      </c>
      <c r="AF58" s="34">
        <v>15.4</v>
      </c>
      <c r="AG58" s="34">
        <v>2.7</v>
      </c>
      <c r="AH58" s="34">
        <v>13</v>
      </c>
      <c r="AI58" s="34">
        <v>15.8</v>
      </c>
      <c r="AJ58" s="34">
        <v>2.6</v>
      </c>
      <c r="AK58" s="34">
        <v>13</v>
      </c>
      <c r="AL58" s="34">
        <v>15.5</v>
      </c>
      <c r="AM58" s="34">
        <v>2.7</v>
      </c>
      <c r="AN58" s="34">
        <v>12.7</v>
      </c>
      <c r="AO58" s="34">
        <v>13.3</v>
      </c>
      <c r="AP58" s="34">
        <v>1.9</v>
      </c>
      <c r="AQ58" s="34">
        <v>12.9</v>
      </c>
      <c r="AR58" s="34">
        <v>15.9</v>
      </c>
      <c r="AS58" s="34">
        <v>3.6</v>
      </c>
      <c r="AT58" s="34">
        <v>13.1</v>
      </c>
      <c r="AU58" s="34">
        <v>15.4</v>
      </c>
      <c r="AV58" s="34">
        <v>3.7</v>
      </c>
      <c r="AW58" s="34">
        <v>11.9</v>
      </c>
      <c r="AX58" s="34">
        <v>14.5</v>
      </c>
      <c r="AY58" s="34">
        <v>2.2000000000000002</v>
      </c>
      <c r="AZ58" s="34"/>
      <c r="BA58" s="34"/>
      <c r="BB58" s="34"/>
      <c r="BC58" s="34"/>
      <c r="BD58" s="34"/>
      <c r="BE58" s="34"/>
      <c r="BF58" s="34"/>
      <c r="BG58" s="34"/>
      <c r="BH58" s="34"/>
      <c r="BI58" s="35">
        <v>-111722.84071428599</v>
      </c>
      <c r="BJ58" s="35">
        <v>62040.876126386902</v>
      </c>
      <c r="BK58" s="35">
        <v>-187160</v>
      </c>
      <c r="BL58" s="35">
        <v>-76474.051428571402</v>
      </c>
      <c r="BM58" s="35">
        <v>60683.1087143349</v>
      </c>
      <c r="BN58" s="35">
        <v>0</v>
      </c>
      <c r="BO58" s="38">
        <v>-33.1875</v>
      </c>
      <c r="BP58" s="38">
        <v>10.0699284913761</v>
      </c>
      <c r="BQ58" s="38">
        <v>-51</v>
      </c>
      <c r="BR58" s="38">
        <v>0.81642857142857095</v>
      </c>
      <c r="BS58" s="38">
        <v>4.5293825321393401E-2</v>
      </c>
      <c r="BT58" s="38">
        <v>0.85</v>
      </c>
      <c r="BU58" s="38">
        <v>0.81571428571428595</v>
      </c>
      <c r="BV58" s="38">
        <v>0.16504173869116801</v>
      </c>
      <c r="BW58" s="38">
        <v>1</v>
      </c>
      <c r="BX58" s="38">
        <v>0.80214285714285705</v>
      </c>
      <c r="BY58" s="38">
        <v>0.11546048003096</v>
      </c>
      <c r="BZ58" s="38">
        <v>0.87</v>
      </c>
      <c r="CA58" s="38">
        <v>0.998571428571429</v>
      </c>
      <c r="CB58" s="38">
        <v>3.49927106111883E-3</v>
      </c>
      <c r="CC58" s="38">
        <v>1</v>
      </c>
      <c r="CD58" s="49">
        <v>404.00000000000699</v>
      </c>
      <c r="CE58" s="50">
        <v>1289697</v>
      </c>
      <c r="CF58" s="33"/>
    </row>
    <row r="59" spans="1:84" x14ac:dyDescent="0.2">
      <c r="A59" s="6" t="s">
        <v>346</v>
      </c>
      <c r="B59" s="6" t="s">
        <v>347</v>
      </c>
      <c r="C59" s="6" t="s">
        <v>340</v>
      </c>
      <c r="D59" s="6" t="s">
        <v>157</v>
      </c>
      <c r="E59" s="6" t="s">
        <v>348</v>
      </c>
      <c r="F59" s="10"/>
      <c r="G59" s="10"/>
      <c r="H59" s="9"/>
      <c r="I59" s="16" t="s">
        <v>149</v>
      </c>
      <c r="J59" s="16" t="s">
        <v>149</v>
      </c>
      <c r="K59" s="7">
        <v>39</v>
      </c>
      <c r="L59" s="7">
        <v>233</v>
      </c>
      <c r="M59" s="17">
        <v>1992222</v>
      </c>
      <c r="N59" s="18" t="s">
        <v>207</v>
      </c>
      <c r="O59" s="19" t="s">
        <v>152</v>
      </c>
      <c r="P59" s="19" t="s">
        <v>152</v>
      </c>
      <c r="Q59" s="26">
        <v>0.18025751072961399</v>
      </c>
      <c r="R59" s="26">
        <v>0.194796689324784</v>
      </c>
      <c r="S59" s="29">
        <v>0.44</v>
      </c>
      <c r="T59" s="29">
        <v>0.28999999999999998</v>
      </c>
      <c r="U59" s="29">
        <v>0.11</v>
      </c>
      <c r="V59" s="29">
        <v>0.14000000000000001</v>
      </c>
      <c r="W59" s="29">
        <v>0.79</v>
      </c>
      <c r="X59" s="22" t="s">
        <v>165</v>
      </c>
      <c r="Y59" s="34">
        <v>46.4</v>
      </c>
      <c r="Z59" s="34">
        <v>45.9</v>
      </c>
      <c r="AA59" s="34">
        <v>0.1</v>
      </c>
      <c r="AB59" s="34">
        <v>18.7</v>
      </c>
      <c r="AC59" s="34">
        <v>33.700000000000003</v>
      </c>
      <c r="AD59" s="34">
        <v>1.8</v>
      </c>
      <c r="AE59" s="34">
        <v>9.8000000000000007</v>
      </c>
      <c r="AF59" s="34">
        <v>12.6</v>
      </c>
      <c r="AG59" s="34">
        <v>1.4</v>
      </c>
      <c r="AH59" s="34">
        <v>10.7</v>
      </c>
      <c r="AI59" s="34">
        <v>11.9</v>
      </c>
      <c r="AJ59" s="34">
        <v>1.5</v>
      </c>
      <c r="AK59" s="34">
        <v>10.5</v>
      </c>
      <c r="AL59" s="34">
        <v>11.6</v>
      </c>
      <c r="AM59" s="34">
        <v>1.6</v>
      </c>
      <c r="AN59" s="34">
        <v>9.5</v>
      </c>
      <c r="AO59" s="34">
        <v>6.8</v>
      </c>
      <c r="AP59" s="34">
        <v>1.2</v>
      </c>
      <c r="AQ59" s="34">
        <v>11.6</v>
      </c>
      <c r="AR59" s="34">
        <v>11.4</v>
      </c>
      <c r="AS59" s="34">
        <v>2.2000000000000002</v>
      </c>
      <c r="AT59" s="34">
        <v>11.4</v>
      </c>
      <c r="AU59" s="34">
        <v>11.3</v>
      </c>
      <c r="AV59" s="34">
        <v>2.2000000000000002</v>
      </c>
      <c r="AW59" s="34">
        <v>8</v>
      </c>
      <c r="AX59" s="34">
        <v>7.5</v>
      </c>
      <c r="AY59" s="34">
        <v>2.4</v>
      </c>
      <c r="AZ59" s="34"/>
      <c r="BA59" s="34"/>
      <c r="BB59" s="34"/>
      <c r="BC59" s="34"/>
      <c r="BD59" s="34"/>
      <c r="BE59" s="34"/>
      <c r="BF59" s="34"/>
      <c r="BG59" s="34"/>
      <c r="BH59" s="34"/>
      <c r="BI59" s="35">
        <v>-165894.133846154</v>
      </c>
      <c r="BJ59" s="35">
        <v>141442.34250784799</v>
      </c>
      <c r="BK59" s="35">
        <v>-388078.25</v>
      </c>
      <c r="BL59" s="35">
        <v>-133144.05076923099</v>
      </c>
      <c r="BM59" s="35">
        <v>117842.373408089</v>
      </c>
      <c r="BN59" s="35">
        <v>0</v>
      </c>
      <c r="BO59" s="38">
        <v>-17.788461538461501</v>
      </c>
      <c r="BP59" s="38">
        <v>12.8743357385948</v>
      </c>
      <c r="BQ59" s="38">
        <v>-42</v>
      </c>
      <c r="BR59" s="38">
        <v>0.84538461538461496</v>
      </c>
      <c r="BS59" s="38">
        <v>5.0629177452013299E-2</v>
      </c>
      <c r="BT59" s="38">
        <v>0.84</v>
      </c>
      <c r="BU59" s="38">
        <v>0.862307692307692</v>
      </c>
      <c r="BV59" s="38">
        <v>8.1160225779138298E-2</v>
      </c>
      <c r="BW59" s="38">
        <v>1</v>
      </c>
      <c r="BX59" s="38">
        <v>0.88923076923076905</v>
      </c>
      <c r="BY59" s="38">
        <v>6.8327439972930601E-2</v>
      </c>
      <c r="BZ59" s="38">
        <v>0.85</v>
      </c>
      <c r="CA59" s="38">
        <v>0.99076923076923096</v>
      </c>
      <c r="CB59" s="38">
        <v>1.38461538461539E-2</v>
      </c>
      <c r="CC59" s="38">
        <v>1</v>
      </c>
      <c r="CD59" s="49">
        <v>275.00000000000699</v>
      </c>
      <c r="CE59" s="50">
        <v>2380300.25</v>
      </c>
      <c r="CF59" s="33"/>
    </row>
    <row r="60" spans="1:84" x14ac:dyDescent="0.2">
      <c r="A60" s="6" t="s">
        <v>349</v>
      </c>
      <c r="B60" s="6" t="s">
        <v>350</v>
      </c>
      <c r="C60" s="6" t="s">
        <v>351</v>
      </c>
      <c r="D60" t="s">
        <v>223</v>
      </c>
      <c r="E60" t="s">
        <v>315</v>
      </c>
      <c r="F60" s="10"/>
      <c r="G60" s="10"/>
      <c r="H60" s="9"/>
      <c r="I60" s="16" t="s">
        <v>149</v>
      </c>
      <c r="J60" s="16" t="s">
        <v>149</v>
      </c>
      <c r="K60" s="6">
        <v>27</v>
      </c>
      <c r="L60" s="7">
        <v>131</v>
      </c>
      <c r="M60" s="17">
        <v>612769</v>
      </c>
      <c r="N60" s="18" t="s">
        <v>207</v>
      </c>
      <c r="O60" s="19" t="s">
        <v>152</v>
      </c>
      <c r="P60" s="19" t="s">
        <v>152</v>
      </c>
      <c r="Q60" s="26">
        <v>0.60305343511450404</v>
      </c>
      <c r="R60" s="26">
        <v>5.5004414387803603E-2</v>
      </c>
      <c r="S60" s="29">
        <v>0.56999999999999995</v>
      </c>
      <c r="T60" s="29">
        <v>0.73</v>
      </c>
      <c r="U60" s="29">
        <v>0</v>
      </c>
      <c r="V60" s="29">
        <v>0.46</v>
      </c>
      <c r="W60" s="29">
        <v>0.94</v>
      </c>
      <c r="X60" s="22" t="s">
        <v>153</v>
      </c>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5"/>
      <c r="BJ60" s="35"/>
      <c r="BK60" s="35"/>
      <c r="BL60" s="35"/>
      <c r="BM60" s="35"/>
      <c r="BN60" s="35"/>
      <c r="BO60" s="38"/>
      <c r="BP60" s="38"/>
      <c r="BQ60" s="38"/>
      <c r="BR60" s="38"/>
      <c r="BS60" s="38"/>
      <c r="BT60" s="38"/>
      <c r="BU60" s="38"/>
      <c r="BV60" s="38"/>
      <c r="BW60" s="38"/>
      <c r="BX60" s="38"/>
      <c r="BY60" s="38"/>
      <c r="BZ60" s="38"/>
      <c r="CA60" s="38"/>
      <c r="CB60" s="38"/>
      <c r="CC60" s="38"/>
      <c r="CD60" s="49">
        <v>210</v>
      </c>
      <c r="CE60" s="50">
        <v>646474</v>
      </c>
      <c r="CF60" s="33"/>
    </row>
    <row r="61" spans="1:84" x14ac:dyDescent="0.2">
      <c r="A61" s="6" t="s">
        <v>352</v>
      </c>
      <c r="B61" s="6" t="s">
        <v>353</v>
      </c>
      <c r="C61" s="6" t="s">
        <v>351</v>
      </c>
      <c r="D61" t="s">
        <v>169</v>
      </c>
      <c r="E61" t="s">
        <v>260</v>
      </c>
      <c r="F61" s="10"/>
      <c r="G61" s="10"/>
      <c r="H61" s="9"/>
      <c r="I61" s="16" t="s">
        <v>149</v>
      </c>
      <c r="J61" s="16" t="s">
        <v>149</v>
      </c>
      <c r="K61" s="6">
        <v>216</v>
      </c>
      <c r="L61" s="7">
        <v>417</v>
      </c>
      <c r="M61" s="17">
        <v>1121317</v>
      </c>
      <c r="N61" s="18" t="s">
        <v>207</v>
      </c>
      <c r="O61" s="19" t="s">
        <v>152</v>
      </c>
      <c r="P61" s="19" t="s">
        <v>152</v>
      </c>
      <c r="Q61" s="26">
        <v>0.201438848920863</v>
      </c>
      <c r="R61" s="26">
        <v>-0.13673920934044501</v>
      </c>
      <c r="S61" s="29">
        <v>0.08</v>
      </c>
      <c r="T61" s="29">
        <v>0.66</v>
      </c>
      <c r="U61" s="29">
        <v>0.01</v>
      </c>
      <c r="V61" s="29">
        <v>0.8</v>
      </c>
      <c r="W61" s="29">
        <v>0.84</v>
      </c>
      <c r="X61" s="22" t="s">
        <v>153</v>
      </c>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5"/>
      <c r="BJ61" s="35"/>
      <c r="BK61" s="35"/>
      <c r="BL61" s="35"/>
      <c r="BM61" s="35"/>
      <c r="BN61" s="35"/>
      <c r="BO61" s="38"/>
      <c r="BP61" s="38"/>
      <c r="BQ61" s="38"/>
      <c r="BR61" s="38"/>
      <c r="BS61" s="38"/>
      <c r="BT61" s="38"/>
      <c r="BU61" s="38"/>
      <c r="BV61" s="38"/>
      <c r="BW61" s="38"/>
      <c r="BX61" s="38"/>
      <c r="BY61" s="38"/>
      <c r="BZ61" s="38"/>
      <c r="CA61" s="38"/>
      <c r="CB61" s="38"/>
      <c r="CC61" s="38"/>
      <c r="CD61" s="49">
        <v>501</v>
      </c>
      <c r="CE61" s="50">
        <v>967989</v>
      </c>
      <c r="CF61" s="33"/>
    </row>
    <row r="62" spans="1:84" x14ac:dyDescent="0.2">
      <c r="A62" s="6" t="s">
        <v>354</v>
      </c>
      <c r="B62" s="6" t="s">
        <v>355</v>
      </c>
      <c r="C62" s="6" t="s">
        <v>351</v>
      </c>
      <c r="D62" t="s">
        <v>205</v>
      </c>
      <c r="E62" s="6" t="s">
        <v>356</v>
      </c>
      <c r="F62" s="10"/>
      <c r="G62" s="10"/>
      <c r="H62" s="9"/>
      <c r="I62" s="16" t="s">
        <v>149</v>
      </c>
      <c r="J62" s="16" t="s">
        <v>149</v>
      </c>
      <c r="K62" s="6">
        <v>135</v>
      </c>
      <c r="L62" s="7">
        <v>257</v>
      </c>
      <c r="M62" s="17">
        <v>2244091</v>
      </c>
      <c r="N62" s="18" t="s">
        <v>207</v>
      </c>
      <c r="O62" s="19" t="s">
        <v>152</v>
      </c>
      <c r="P62" s="19" t="s">
        <v>152</v>
      </c>
      <c r="Q62" s="26">
        <v>9.7276264591439704E-2</v>
      </c>
      <c r="R62" s="26">
        <v>-0.167236979249059</v>
      </c>
      <c r="S62" s="29">
        <v>0.16</v>
      </c>
      <c r="T62" s="29">
        <v>0.43</v>
      </c>
      <c r="U62" s="29">
        <v>0</v>
      </c>
      <c r="V62" s="29">
        <v>0.57999999999999996</v>
      </c>
      <c r="W62" s="29">
        <v>0.91</v>
      </c>
      <c r="X62" s="22" t="s">
        <v>153</v>
      </c>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5"/>
      <c r="BJ62" s="35"/>
      <c r="BK62" s="35"/>
      <c r="BL62" s="35"/>
      <c r="BM62" s="35"/>
      <c r="BN62" s="35"/>
      <c r="BO62" s="38"/>
      <c r="BP62" s="38"/>
      <c r="BQ62" s="38"/>
      <c r="BR62" s="38"/>
      <c r="BS62" s="38"/>
      <c r="BT62" s="38"/>
      <c r="BU62" s="38"/>
      <c r="BV62" s="38"/>
      <c r="BW62" s="38"/>
      <c r="BX62" s="38"/>
      <c r="BY62" s="38"/>
      <c r="BZ62" s="38"/>
      <c r="CA62" s="38"/>
      <c r="CB62" s="38"/>
      <c r="CC62" s="38"/>
      <c r="CD62" s="49">
        <v>282</v>
      </c>
      <c r="CE62" s="50">
        <v>1868796</v>
      </c>
      <c r="CF62" s="33"/>
    </row>
    <row r="63" spans="1:84" x14ac:dyDescent="0.2">
      <c r="A63" s="6" t="s">
        <v>357</v>
      </c>
      <c r="B63" s="6" t="s">
        <v>358</v>
      </c>
      <c r="C63" s="6" t="s">
        <v>351</v>
      </c>
      <c r="D63" s="6" t="s">
        <v>157</v>
      </c>
      <c r="E63" s="6" t="s">
        <v>359</v>
      </c>
      <c r="F63" s="10"/>
      <c r="G63" s="10"/>
      <c r="H63" s="9"/>
      <c r="I63" s="16" t="s">
        <v>149</v>
      </c>
      <c r="J63" s="16" t="s">
        <v>149</v>
      </c>
      <c r="K63" s="6">
        <v>56</v>
      </c>
      <c r="L63" s="7">
        <v>160</v>
      </c>
      <c r="M63" s="17">
        <v>2750938</v>
      </c>
      <c r="N63" s="18" t="s">
        <v>207</v>
      </c>
      <c r="O63" s="19" t="s">
        <v>152</v>
      </c>
      <c r="P63" s="19" t="s">
        <v>152</v>
      </c>
      <c r="Q63" s="26">
        <v>0.34375</v>
      </c>
      <c r="R63" s="26">
        <v>-5.82132349038764E-2</v>
      </c>
      <c r="S63" s="29">
        <v>0.27</v>
      </c>
      <c r="T63" s="29">
        <v>0.37</v>
      </c>
      <c r="U63" s="29">
        <v>0</v>
      </c>
      <c r="V63" s="29">
        <v>0.56999999999999995</v>
      </c>
      <c r="W63" s="29">
        <v>0.74</v>
      </c>
      <c r="X63" s="22" t="s">
        <v>165</v>
      </c>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5"/>
      <c r="BJ63" s="35"/>
      <c r="BK63" s="35"/>
      <c r="BL63" s="35"/>
      <c r="BM63" s="35"/>
      <c r="BN63" s="35"/>
      <c r="BO63" s="38"/>
      <c r="BP63" s="38"/>
      <c r="BQ63" s="38"/>
      <c r="BR63" s="38"/>
      <c r="BS63" s="38"/>
      <c r="BT63" s="38"/>
      <c r="BU63" s="38"/>
      <c r="BV63" s="38"/>
      <c r="BW63" s="38"/>
      <c r="BX63" s="38"/>
      <c r="BY63" s="38"/>
      <c r="BZ63" s="38"/>
      <c r="CA63" s="38"/>
      <c r="CB63" s="38"/>
      <c r="CC63" s="38"/>
      <c r="CD63" s="49">
        <v>215</v>
      </c>
      <c r="CE63" s="50">
        <v>2590797</v>
      </c>
      <c r="CF63" s="33"/>
    </row>
    <row r="64" spans="1:84" x14ac:dyDescent="0.2">
      <c r="A64" s="6" t="s">
        <v>360</v>
      </c>
      <c r="B64" s="6" t="s">
        <v>361</v>
      </c>
      <c r="C64" s="6" t="s">
        <v>351</v>
      </c>
      <c r="D64" s="6" t="s">
        <v>157</v>
      </c>
      <c r="E64" s="6" t="s">
        <v>359</v>
      </c>
      <c r="F64" s="10"/>
      <c r="G64" s="10"/>
      <c r="H64" s="9"/>
      <c r="I64" s="16" t="s">
        <v>149</v>
      </c>
      <c r="J64" s="16" t="s">
        <v>149</v>
      </c>
      <c r="K64" s="6">
        <v>64</v>
      </c>
      <c r="L64" s="7">
        <v>120</v>
      </c>
      <c r="M64" s="17">
        <v>2524765</v>
      </c>
      <c r="N64" s="18" t="s">
        <v>207</v>
      </c>
      <c r="O64" s="19" t="s">
        <v>152</v>
      </c>
      <c r="P64" s="19" t="s">
        <v>152</v>
      </c>
      <c r="Q64" s="26">
        <v>9.1666666666666702E-2</v>
      </c>
      <c r="R64" s="26">
        <v>1.5411731388861901E-2</v>
      </c>
      <c r="S64" s="29">
        <v>0.22</v>
      </c>
      <c r="T64" s="29">
        <v>0.41</v>
      </c>
      <c r="U64" s="29">
        <v>0</v>
      </c>
      <c r="V64" s="29">
        <v>0.51</v>
      </c>
      <c r="W64" s="29">
        <v>0.76</v>
      </c>
      <c r="X64" s="22" t="s">
        <v>165</v>
      </c>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5"/>
      <c r="BJ64" s="35"/>
      <c r="BK64" s="35"/>
      <c r="BL64" s="35"/>
      <c r="BM64" s="35"/>
      <c r="BN64" s="35"/>
      <c r="BO64" s="38"/>
      <c r="BP64" s="38"/>
      <c r="BQ64" s="38"/>
      <c r="BR64" s="38"/>
      <c r="BS64" s="38"/>
      <c r="BT64" s="38"/>
      <c r="BU64" s="38"/>
      <c r="BV64" s="38"/>
      <c r="BW64" s="38"/>
      <c r="BX64" s="38"/>
      <c r="BY64" s="38"/>
      <c r="BZ64" s="38"/>
      <c r="CA64" s="38"/>
      <c r="CB64" s="38"/>
      <c r="CC64" s="38"/>
      <c r="CD64" s="49">
        <v>131</v>
      </c>
      <c r="CE64" s="50">
        <v>2563676</v>
      </c>
      <c r="CF64" s="33"/>
    </row>
    <row r="65" spans="1:84" x14ac:dyDescent="0.2">
      <c r="A65" s="6" t="s">
        <v>362</v>
      </c>
      <c r="B65" s="6" t="s">
        <v>363</v>
      </c>
      <c r="C65" s="6" t="s">
        <v>351</v>
      </c>
      <c r="D65" s="6" t="s">
        <v>157</v>
      </c>
      <c r="E65" t="s">
        <v>194</v>
      </c>
      <c r="F65" s="10"/>
      <c r="G65" s="10"/>
      <c r="H65" s="9"/>
      <c r="I65" s="16" t="s">
        <v>149</v>
      </c>
      <c r="J65" s="16" t="s">
        <v>149</v>
      </c>
      <c r="K65" s="6">
        <v>184</v>
      </c>
      <c r="L65" s="7">
        <v>260</v>
      </c>
      <c r="M65" s="17">
        <v>143673</v>
      </c>
      <c r="N65" s="18" t="s">
        <v>207</v>
      </c>
      <c r="O65" s="19" t="s">
        <v>152</v>
      </c>
      <c r="P65" s="19" t="s">
        <v>152</v>
      </c>
      <c r="Q65" s="26">
        <v>0.134615384615385</v>
      </c>
      <c r="R65" s="26">
        <v>0.29535124901686499</v>
      </c>
      <c r="S65" s="29">
        <v>0.18</v>
      </c>
      <c r="T65" s="29">
        <v>0.3</v>
      </c>
      <c r="U65" s="29">
        <v>0</v>
      </c>
      <c r="V65" s="29">
        <v>0.38</v>
      </c>
      <c r="W65" s="29">
        <v>0.72</v>
      </c>
      <c r="X65" s="22" t="s">
        <v>165</v>
      </c>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5"/>
      <c r="BJ65" s="35"/>
      <c r="BK65" s="35"/>
      <c r="BL65" s="35"/>
      <c r="BM65" s="35"/>
      <c r="BN65" s="35"/>
      <c r="BO65" s="38"/>
      <c r="BP65" s="38"/>
      <c r="BQ65" s="38"/>
      <c r="BR65" s="38"/>
      <c r="BS65" s="38"/>
      <c r="BT65" s="38"/>
      <c r="BU65" s="38"/>
      <c r="BV65" s="38"/>
      <c r="BW65" s="38"/>
      <c r="BX65" s="38"/>
      <c r="BY65" s="38"/>
      <c r="BZ65" s="38"/>
      <c r="CA65" s="38"/>
      <c r="CB65" s="38"/>
      <c r="CC65" s="38"/>
      <c r="CD65" s="49">
        <v>295</v>
      </c>
      <c r="CE65" s="50">
        <v>186107</v>
      </c>
      <c r="CF65" s="33"/>
    </row>
    <row r="66" spans="1:84" x14ac:dyDescent="0.2">
      <c r="A66" s="6" t="s">
        <v>364</v>
      </c>
      <c r="B66" s="6" t="s">
        <v>365</v>
      </c>
      <c r="C66" s="6" t="s">
        <v>351</v>
      </c>
      <c r="D66" t="s">
        <v>205</v>
      </c>
      <c r="E66" s="6" t="s">
        <v>366</v>
      </c>
      <c r="F66" s="10"/>
      <c r="G66" s="10"/>
      <c r="H66" s="9"/>
      <c r="I66" s="16" t="s">
        <v>149</v>
      </c>
      <c r="J66" s="16" t="s">
        <v>149</v>
      </c>
      <c r="K66" s="6">
        <v>138</v>
      </c>
      <c r="L66" s="7">
        <v>297</v>
      </c>
      <c r="M66" s="17">
        <v>5999600</v>
      </c>
      <c r="N66" s="18" t="s">
        <v>207</v>
      </c>
      <c r="O66" s="19" t="s">
        <v>152</v>
      </c>
      <c r="P66" s="19" t="s">
        <v>152</v>
      </c>
      <c r="Q66" s="26">
        <v>0.21212121212121199</v>
      </c>
      <c r="R66" s="26">
        <v>-9.7515834388959305E-2</v>
      </c>
      <c r="S66" s="29">
        <v>0.27</v>
      </c>
      <c r="T66" s="29">
        <v>0.38</v>
      </c>
      <c r="U66" s="29">
        <v>0</v>
      </c>
      <c r="V66" s="29">
        <v>0.49</v>
      </c>
      <c r="W66" s="29">
        <v>0.86</v>
      </c>
      <c r="X66" s="22" t="s">
        <v>153</v>
      </c>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5"/>
      <c r="BJ66" s="35"/>
      <c r="BK66" s="35"/>
      <c r="BL66" s="35"/>
      <c r="BM66" s="35"/>
      <c r="BN66" s="35"/>
      <c r="BO66" s="38"/>
      <c r="BP66" s="38"/>
      <c r="BQ66" s="38"/>
      <c r="BR66" s="38"/>
      <c r="BS66" s="38"/>
      <c r="BT66" s="38"/>
      <c r="BU66" s="38"/>
      <c r="BV66" s="38"/>
      <c r="BW66" s="38"/>
      <c r="BX66" s="38"/>
      <c r="BY66" s="38"/>
      <c r="BZ66" s="38"/>
      <c r="CA66" s="38"/>
      <c r="CB66" s="38"/>
      <c r="CC66" s="38"/>
      <c r="CD66" s="49">
        <v>360</v>
      </c>
      <c r="CE66" s="50">
        <v>5414544</v>
      </c>
      <c r="CF66" s="33"/>
    </row>
    <row r="67" spans="1:84" x14ac:dyDescent="0.2">
      <c r="A67" s="6" t="s">
        <v>367</v>
      </c>
      <c r="B67" s="6" t="s">
        <v>368</v>
      </c>
      <c r="C67" s="6" t="s">
        <v>351</v>
      </c>
      <c r="D67" t="s">
        <v>147</v>
      </c>
      <c r="E67" s="6" t="s">
        <v>369</v>
      </c>
      <c r="F67" s="10"/>
      <c r="G67" s="10"/>
      <c r="H67" s="9"/>
      <c r="I67" s="16" t="s">
        <v>149</v>
      </c>
      <c r="J67" s="16" t="s">
        <v>149</v>
      </c>
      <c r="K67" s="6">
        <v>186</v>
      </c>
      <c r="L67" s="7">
        <v>191</v>
      </c>
      <c r="M67" s="17">
        <v>467297</v>
      </c>
      <c r="N67" s="18" t="s">
        <v>207</v>
      </c>
      <c r="O67" s="19" t="s">
        <v>152</v>
      </c>
      <c r="P67" s="19" t="s">
        <v>152</v>
      </c>
      <c r="Q67" s="26">
        <v>4.7120418848167499E-2</v>
      </c>
      <c r="R67" s="26">
        <v>-1.15494000603471E-2</v>
      </c>
      <c r="S67" s="29">
        <v>0.14000000000000001</v>
      </c>
      <c r="T67" s="29">
        <v>0.52</v>
      </c>
      <c r="U67" s="29">
        <v>0</v>
      </c>
      <c r="V67" s="29">
        <v>0.79</v>
      </c>
      <c r="W67" s="29">
        <v>0.67</v>
      </c>
      <c r="X67" s="22" t="s">
        <v>165</v>
      </c>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5"/>
      <c r="BJ67" s="35"/>
      <c r="BK67" s="35"/>
      <c r="BL67" s="35"/>
      <c r="BM67" s="35"/>
      <c r="BN67" s="35"/>
      <c r="BO67" s="38"/>
      <c r="BP67" s="38"/>
      <c r="BQ67" s="38"/>
      <c r="BR67" s="38"/>
      <c r="BS67" s="38"/>
      <c r="BT67" s="38"/>
      <c r="BU67" s="38"/>
      <c r="BV67" s="38"/>
      <c r="BW67" s="38"/>
      <c r="BX67" s="38"/>
      <c r="BY67" s="38"/>
      <c r="BZ67" s="38"/>
      <c r="CA67" s="38"/>
      <c r="CB67" s="38"/>
      <c r="CC67" s="38"/>
      <c r="CD67" s="49">
        <v>200</v>
      </c>
      <c r="CE67" s="50">
        <v>461900</v>
      </c>
      <c r="CF67" s="33"/>
    </row>
    <row r="68" spans="1:84" x14ac:dyDescent="0.2">
      <c r="A68" s="6" t="s">
        <v>370</v>
      </c>
      <c r="B68" s="6" t="s">
        <v>371</v>
      </c>
      <c r="C68" s="6" t="s">
        <v>351</v>
      </c>
      <c r="D68" t="s">
        <v>169</v>
      </c>
      <c r="E68" t="s">
        <v>260</v>
      </c>
      <c r="F68" s="10"/>
      <c r="G68" s="10"/>
      <c r="H68" s="9"/>
      <c r="I68" s="16" t="s">
        <v>149</v>
      </c>
      <c r="J68" s="16" t="s">
        <v>149</v>
      </c>
      <c r="K68" s="6">
        <v>348</v>
      </c>
      <c r="L68" s="7">
        <v>354</v>
      </c>
      <c r="M68" s="17">
        <v>1457424</v>
      </c>
      <c r="N68" s="18" t="s">
        <v>207</v>
      </c>
      <c r="O68" s="19" t="s">
        <v>152</v>
      </c>
      <c r="P68" s="19" t="s">
        <v>152</v>
      </c>
      <c r="Q68" s="26">
        <v>0.61016949152542399</v>
      </c>
      <c r="R68" s="26">
        <v>0.47224280648596401</v>
      </c>
      <c r="S68" s="29">
        <v>0.04</v>
      </c>
      <c r="T68" s="29">
        <v>0.48</v>
      </c>
      <c r="U68" s="29">
        <v>0</v>
      </c>
      <c r="V68" s="29">
        <v>0.75</v>
      </c>
      <c r="W68" s="29">
        <v>0.76</v>
      </c>
      <c r="X68" s="22" t="s">
        <v>165</v>
      </c>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5"/>
      <c r="BJ68" s="35"/>
      <c r="BK68" s="35"/>
      <c r="BL68" s="35"/>
      <c r="BM68" s="35"/>
      <c r="BN68" s="35"/>
      <c r="BO68" s="38"/>
      <c r="BP68" s="38"/>
      <c r="BQ68" s="38"/>
      <c r="BR68" s="38"/>
      <c r="BS68" s="38"/>
      <c r="BT68" s="38"/>
      <c r="BU68" s="38"/>
      <c r="BV68" s="38"/>
      <c r="BW68" s="38"/>
      <c r="BX68" s="38"/>
      <c r="BY68" s="38"/>
      <c r="BZ68" s="38"/>
      <c r="CA68" s="38"/>
      <c r="CB68" s="38"/>
      <c r="CC68" s="38"/>
      <c r="CD68" s="49">
        <v>570</v>
      </c>
      <c r="CE68" s="50">
        <v>2145682</v>
      </c>
      <c r="CF68" s="33"/>
    </row>
    <row r="69" spans="1:84" x14ac:dyDescent="0.2">
      <c r="A69" s="6" t="s">
        <v>372</v>
      </c>
      <c r="B69" s="6" t="s">
        <v>373</v>
      </c>
      <c r="C69" s="6" t="s">
        <v>374</v>
      </c>
      <c r="D69" s="6" t="s">
        <v>174</v>
      </c>
      <c r="E69" s="6" t="s">
        <v>375</v>
      </c>
      <c r="F69" s="9"/>
      <c r="G69" s="10"/>
      <c r="H69" s="9"/>
      <c r="I69" s="16" t="s">
        <v>149</v>
      </c>
      <c r="J69" s="16" t="s">
        <v>149</v>
      </c>
      <c r="K69" s="6">
        <v>20</v>
      </c>
      <c r="L69" s="7">
        <v>85</v>
      </c>
      <c r="M69" s="17">
        <v>18990</v>
      </c>
      <c r="N69" s="18" t="s">
        <v>151</v>
      </c>
      <c r="O69" s="19">
        <v>10</v>
      </c>
      <c r="P69" s="19" t="s">
        <v>152</v>
      </c>
      <c r="Q69" s="26">
        <v>0</v>
      </c>
      <c r="R69" s="26">
        <v>-0.57819905213270095</v>
      </c>
      <c r="S69" s="29">
        <v>0.1</v>
      </c>
      <c r="T69" s="29">
        <v>0.82</v>
      </c>
      <c r="U69" s="29">
        <v>0.23</v>
      </c>
      <c r="V69" s="29">
        <v>0.21</v>
      </c>
      <c r="W69" s="29">
        <v>0.77</v>
      </c>
      <c r="X69" s="22" t="s">
        <v>165</v>
      </c>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5"/>
      <c r="BJ69" s="35"/>
      <c r="BK69" s="35"/>
      <c r="BL69" s="35"/>
      <c r="BM69" s="35"/>
      <c r="BN69" s="35"/>
      <c r="BO69" s="38"/>
      <c r="BP69" s="38"/>
      <c r="BQ69" s="38"/>
      <c r="BR69" s="38"/>
      <c r="BS69" s="38"/>
      <c r="BT69" s="38"/>
      <c r="BU69" s="38"/>
      <c r="BV69" s="38"/>
      <c r="BW69" s="38"/>
      <c r="BX69" s="38"/>
      <c r="BY69" s="38"/>
      <c r="BZ69" s="38"/>
      <c r="CA69" s="38"/>
      <c r="CB69" s="38"/>
      <c r="CC69" s="38"/>
      <c r="CD69" s="49">
        <v>85</v>
      </c>
      <c r="CE69" s="50">
        <v>8010</v>
      </c>
      <c r="CF69" s="33"/>
    </row>
    <row r="70" spans="1:84" x14ac:dyDescent="0.2">
      <c r="A70" s="6" t="s">
        <v>376</v>
      </c>
      <c r="B70" s="6" t="s">
        <v>377</v>
      </c>
      <c r="C70" s="6" t="s">
        <v>374</v>
      </c>
      <c r="D70" s="6" t="s">
        <v>174</v>
      </c>
      <c r="E70" s="6" t="s">
        <v>375</v>
      </c>
      <c r="F70" s="9"/>
      <c r="G70" s="10"/>
      <c r="H70" s="9"/>
      <c r="I70" s="16" t="s">
        <v>149</v>
      </c>
      <c r="J70" s="16" t="s">
        <v>149</v>
      </c>
      <c r="K70" s="6">
        <v>13</v>
      </c>
      <c r="L70" s="7">
        <v>55</v>
      </c>
      <c r="M70" s="17">
        <v>14400</v>
      </c>
      <c r="N70" s="18" t="s">
        <v>151</v>
      </c>
      <c r="O70" s="19">
        <v>5</v>
      </c>
      <c r="P70" s="19" t="s">
        <v>152</v>
      </c>
      <c r="Q70" s="26">
        <v>0</v>
      </c>
      <c r="R70" s="26">
        <v>-0.36770833333333303</v>
      </c>
      <c r="S70" s="29">
        <v>0.25</v>
      </c>
      <c r="T70" s="29">
        <v>0.66</v>
      </c>
      <c r="U70" s="29">
        <v>0</v>
      </c>
      <c r="V70" s="29">
        <v>0.52</v>
      </c>
      <c r="W70" s="29">
        <v>0.39</v>
      </c>
      <c r="X70" s="22" t="s">
        <v>165</v>
      </c>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5"/>
      <c r="BJ70" s="35"/>
      <c r="BK70" s="35"/>
      <c r="BL70" s="35"/>
      <c r="BM70" s="35"/>
      <c r="BN70" s="35"/>
      <c r="BO70" s="38"/>
      <c r="BP70" s="38"/>
      <c r="BQ70" s="38"/>
      <c r="BR70" s="38"/>
      <c r="BS70" s="38"/>
      <c r="BT70" s="38"/>
      <c r="BU70" s="38"/>
      <c r="BV70" s="38"/>
      <c r="BW70" s="38"/>
      <c r="BX70" s="38"/>
      <c r="BY70" s="38"/>
      <c r="BZ70" s="38"/>
      <c r="CA70" s="38"/>
      <c r="CB70" s="38"/>
      <c r="CC70" s="38"/>
      <c r="CD70" s="49">
        <v>55</v>
      </c>
      <c r="CE70" s="50">
        <v>9105</v>
      </c>
      <c r="CF70" s="33"/>
    </row>
    <row r="71" spans="1:84" x14ac:dyDescent="0.2">
      <c r="A71" s="6" t="s">
        <v>378</v>
      </c>
      <c r="B71" s="6" t="s">
        <v>379</v>
      </c>
      <c r="C71" s="6" t="s">
        <v>374</v>
      </c>
      <c r="D71" s="6" t="s">
        <v>174</v>
      </c>
      <c r="E71" s="6" t="s">
        <v>375</v>
      </c>
      <c r="F71" s="9"/>
      <c r="G71" s="10"/>
      <c r="H71" s="9"/>
      <c r="I71" s="16" t="s">
        <v>149</v>
      </c>
      <c r="J71" s="16" t="s">
        <v>149</v>
      </c>
      <c r="K71" s="6">
        <v>42</v>
      </c>
      <c r="L71" s="7">
        <v>184</v>
      </c>
      <c r="M71" s="17">
        <v>132570</v>
      </c>
      <c r="N71" s="18" t="s">
        <v>151</v>
      </c>
      <c r="O71" s="19">
        <v>17</v>
      </c>
      <c r="P71" s="19" t="s">
        <v>152</v>
      </c>
      <c r="Q71" s="26">
        <v>0</v>
      </c>
      <c r="R71" s="26">
        <v>-0.55940257976917895</v>
      </c>
      <c r="S71" s="29">
        <v>0.19</v>
      </c>
      <c r="T71" s="29">
        <v>0.63</v>
      </c>
      <c r="U71" s="29">
        <v>0.09</v>
      </c>
      <c r="V71" s="29">
        <v>0.61</v>
      </c>
      <c r="W71" s="29">
        <v>0.37</v>
      </c>
      <c r="X71" s="22" t="s">
        <v>165</v>
      </c>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5"/>
      <c r="BJ71" s="35"/>
      <c r="BK71" s="35"/>
      <c r="BL71" s="35"/>
      <c r="BM71" s="35"/>
      <c r="BN71" s="35"/>
      <c r="BO71" s="38"/>
      <c r="BP71" s="38"/>
      <c r="BQ71" s="38"/>
      <c r="BR71" s="38"/>
      <c r="BS71" s="38"/>
      <c r="BT71" s="38"/>
      <c r="BU71" s="38"/>
      <c r="BV71" s="38"/>
      <c r="BW71" s="38"/>
      <c r="BX71" s="38"/>
      <c r="BY71" s="38"/>
      <c r="BZ71" s="38"/>
      <c r="CA71" s="38"/>
      <c r="CB71" s="38"/>
      <c r="CC71" s="38"/>
      <c r="CD71" s="49">
        <v>184</v>
      </c>
      <c r="CE71" s="50">
        <v>58410</v>
      </c>
      <c r="CF71" s="33"/>
    </row>
    <row r="72" spans="1:84" x14ac:dyDescent="0.2">
      <c r="A72" s="6" t="s">
        <v>380</v>
      </c>
      <c r="B72" s="6" t="s">
        <v>381</v>
      </c>
      <c r="C72" s="6" t="s">
        <v>374</v>
      </c>
      <c r="D72" s="6" t="s">
        <v>174</v>
      </c>
      <c r="E72" s="6" t="s">
        <v>375</v>
      </c>
      <c r="F72" s="9"/>
      <c r="G72" s="10"/>
      <c r="H72" s="9"/>
      <c r="I72" s="16" t="s">
        <v>149</v>
      </c>
      <c r="J72" s="16" t="s">
        <v>149</v>
      </c>
      <c r="K72" s="6">
        <v>22</v>
      </c>
      <c r="L72" s="7">
        <v>117</v>
      </c>
      <c r="M72" s="17">
        <v>12735</v>
      </c>
      <c r="N72" s="18" t="s">
        <v>151</v>
      </c>
      <c r="O72" s="19">
        <v>7</v>
      </c>
      <c r="P72" s="19" t="s">
        <v>152</v>
      </c>
      <c r="Q72" s="26">
        <v>0</v>
      </c>
      <c r="R72" s="26">
        <v>-0.21554770318021199</v>
      </c>
      <c r="S72" s="29">
        <v>0.19</v>
      </c>
      <c r="T72" s="29">
        <v>0.6</v>
      </c>
      <c r="U72" s="29">
        <v>7.0000000000000007E-2</v>
      </c>
      <c r="V72" s="29">
        <v>0.51</v>
      </c>
      <c r="W72" s="29">
        <v>0.79</v>
      </c>
      <c r="X72" s="22" t="s">
        <v>165</v>
      </c>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5"/>
      <c r="BJ72" s="35"/>
      <c r="BK72" s="35"/>
      <c r="BL72" s="35"/>
      <c r="BM72" s="35"/>
      <c r="BN72" s="35"/>
      <c r="BO72" s="38"/>
      <c r="BP72" s="38"/>
      <c r="BQ72" s="38"/>
      <c r="BR72" s="38"/>
      <c r="BS72" s="38"/>
      <c r="BT72" s="38"/>
      <c r="BU72" s="38"/>
      <c r="BV72" s="38"/>
      <c r="BW72" s="38"/>
      <c r="BX72" s="38"/>
      <c r="BY72" s="38"/>
      <c r="BZ72" s="38"/>
      <c r="CA72" s="38"/>
      <c r="CB72" s="38"/>
      <c r="CC72" s="38"/>
      <c r="CD72" s="49">
        <v>117</v>
      </c>
      <c r="CE72" s="50">
        <v>9990</v>
      </c>
      <c r="CF72" s="33"/>
    </row>
    <row r="73" spans="1:84" x14ac:dyDescent="0.2">
      <c r="A73" s="6" t="s">
        <v>382</v>
      </c>
      <c r="B73" s="6" t="s">
        <v>383</v>
      </c>
      <c r="C73" s="6" t="s">
        <v>374</v>
      </c>
      <c r="D73" s="6" t="s">
        <v>174</v>
      </c>
      <c r="E73" s="6" t="s">
        <v>375</v>
      </c>
      <c r="F73" s="9"/>
      <c r="G73" s="10"/>
      <c r="H73" s="9"/>
      <c r="I73" s="16" t="s">
        <v>149</v>
      </c>
      <c r="J73" s="16" t="s">
        <v>149</v>
      </c>
      <c r="K73" s="6">
        <v>24</v>
      </c>
      <c r="L73" s="7">
        <v>124</v>
      </c>
      <c r="M73" s="17">
        <v>34260</v>
      </c>
      <c r="N73" s="18" t="s">
        <v>151</v>
      </c>
      <c r="O73" s="19">
        <v>13</v>
      </c>
      <c r="P73" s="19" t="s">
        <v>152</v>
      </c>
      <c r="Q73" s="26">
        <v>0</v>
      </c>
      <c r="R73" s="26">
        <v>-0.46628721541155899</v>
      </c>
      <c r="S73" s="29">
        <v>0.17</v>
      </c>
      <c r="T73" s="29">
        <v>0.55000000000000004</v>
      </c>
      <c r="U73" s="29">
        <v>0.03</v>
      </c>
      <c r="V73" s="29">
        <v>0.5</v>
      </c>
      <c r="W73" s="29">
        <v>0.74</v>
      </c>
      <c r="X73" s="22" t="s">
        <v>165</v>
      </c>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5"/>
      <c r="BJ73" s="35"/>
      <c r="BK73" s="35"/>
      <c r="BL73" s="35"/>
      <c r="BM73" s="35"/>
      <c r="BN73" s="35"/>
      <c r="BO73" s="38"/>
      <c r="BP73" s="38"/>
      <c r="BQ73" s="38"/>
      <c r="BR73" s="38"/>
      <c r="BS73" s="38"/>
      <c r="BT73" s="38"/>
      <c r="BU73" s="38"/>
      <c r="BV73" s="38"/>
      <c r="BW73" s="38"/>
      <c r="BX73" s="38"/>
      <c r="BY73" s="38"/>
      <c r="BZ73" s="38"/>
      <c r="CA73" s="38"/>
      <c r="CB73" s="38"/>
      <c r="CC73" s="38"/>
      <c r="CD73" s="49">
        <v>124</v>
      </c>
      <c r="CE73" s="50">
        <v>18285</v>
      </c>
      <c r="CF73" s="33"/>
    </row>
    <row r="74" spans="1:84" x14ac:dyDescent="0.2">
      <c r="A74" s="6" t="s">
        <v>384</v>
      </c>
      <c r="B74" s="6" t="s">
        <v>385</v>
      </c>
      <c r="C74" s="6" t="s">
        <v>374</v>
      </c>
      <c r="D74" s="6" t="s">
        <v>174</v>
      </c>
      <c r="E74" s="6" t="s">
        <v>375</v>
      </c>
      <c r="F74" s="9"/>
      <c r="G74" s="10"/>
      <c r="H74" s="9"/>
      <c r="I74" s="16" t="s">
        <v>149</v>
      </c>
      <c r="J74" s="16" t="s">
        <v>149</v>
      </c>
      <c r="K74" s="6">
        <v>19</v>
      </c>
      <c r="L74" s="7">
        <v>57</v>
      </c>
      <c r="M74" s="17">
        <v>11700</v>
      </c>
      <c r="N74" s="18" t="s">
        <v>151</v>
      </c>
      <c r="O74" s="19">
        <v>12</v>
      </c>
      <c r="P74" s="19" t="s">
        <v>152</v>
      </c>
      <c r="Q74" s="26">
        <v>-1.7543859649122799E-2</v>
      </c>
      <c r="R74" s="26">
        <v>-0.39871794871794902</v>
      </c>
      <c r="S74" s="29">
        <v>0.22</v>
      </c>
      <c r="T74" s="29">
        <v>0.56999999999999995</v>
      </c>
      <c r="U74" s="29">
        <v>0.08</v>
      </c>
      <c r="V74" s="29">
        <v>0.18</v>
      </c>
      <c r="W74" s="29">
        <v>0.61</v>
      </c>
      <c r="X74" s="22" t="s">
        <v>165</v>
      </c>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5"/>
      <c r="BJ74" s="35"/>
      <c r="BK74" s="35"/>
      <c r="BL74" s="35"/>
      <c r="BM74" s="35"/>
      <c r="BN74" s="35"/>
      <c r="BO74" s="38"/>
      <c r="BP74" s="38"/>
      <c r="BQ74" s="38"/>
      <c r="BR74" s="38"/>
      <c r="BS74" s="38"/>
      <c r="BT74" s="38"/>
      <c r="BU74" s="38"/>
      <c r="BV74" s="38"/>
      <c r="BW74" s="38"/>
      <c r="BX74" s="38"/>
      <c r="BY74" s="38"/>
      <c r="BZ74" s="38"/>
      <c r="CA74" s="38"/>
      <c r="CB74" s="38"/>
      <c r="CC74" s="38"/>
      <c r="CD74" s="49">
        <v>56</v>
      </c>
      <c r="CE74" s="50">
        <v>7035</v>
      </c>
      <c r="CF74" s="33"/>
    </row>
    <row r="75" spans="1:84" x14ac:dyDescent="0.2">
      <c r="A75" s="6" t="s">
        <v>386</v>
      </c>
      <c r="B75" s="6" t="s">
        <v>387</v>
      </c>
      <c r="C75" s="6" t="s">
        <v>374</v>
      </c>
      <c r="D75" s="6" t="s">
        <v>174</v>
      </c>
      <c r="E75" s="6" t="s">
        <v>375</v>
      </c>
      <c r="F75" s="9"/>
      <c r="G75" s="10"/>
      <c r="H75" s="9"/>
      <c r="I75" s="16" t="s">
        <v>149</v>
      </c>
      <c r="J75" s="16" t="s">
        <v>149</v>
      </c>
      <c r="K75" s="6">
        <v>30</v>
      </c>
      <c r="L75" s="7">
        <v>270</v>
      </c>
      <c r="M75" s="17">
        <v>64620</v>
      </c>
      <c r="N75" s="18" t="s">
        <v>151</v>
      </c>
      <c r="O75" s="19">
        <v>13</v>
      </c>
      <c r="P75" s="19" t="s">
        <v>152</v>
      </c>
      <c r="Q75" s="26">
        <v>0</v>
      </c>
      <c r="R75" s="26">
        <v>-7.6601671309192198E-3</v>
      </c>
      <c r="S75" s="29">
        <v>0.1</v>
      </c>
      <c r="T75" s="29">
        <v>0.61</v>
      </c>
      <c r="U75" s="29">
        <v>0.12</v>
      </c>
      <c r="V75" s="29">
        <v>0.26</v>
      </c>
      <c r="W75" s="29">
        <v>0.62</v>
      </c>
      <c r="X75" s="22" t="s">
        <v>165</v>
      </c>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5"/>
      <c r="BJ75" s="35"/>
      <c r="BK75" s="35"/>
      <c r="BL75" s="35"/>
      <c r="BM75" s="35"/>
      <c r="BN75" s="35"/>
      <c r="BO75" s="38"/>
      <c r="BP75" s="38"/>
      <c r="BQ75" s="38"/>
      <c r="BR75" s="38"/>
      <c r="BS75" s="38"/>
      <c r="BT75" s="38"/>
      <c r="BU75" s="38"/>
      <c r="BV75" s="38"/>
      <c r="BW75" s="38"/>
      <c r="BX75" s="38"/>
      <c r="BY75" s="38"/>
      <c r="BZ75" s="38"/>
      <c r="CA75" s="38"/>
      <c r="CB75" s="38"/>
      <c r="CC75" s="38"/>
      <c r="CD75" s="49">
        <v>270</v>
      </c>
      <c r="CE75" s="50">
        <v>64125</v>
      </c>
      <c r="CF75" s="33"/>
    </row>
    <row r="76" spans="1:84" x14ac:dyDescent="0.2">
      <c r="A76" s="6" t="s">
        <v>388</v>
      </c>
      <c r="B76" s="6" t="s">
        <v>389</v>
      </c>
      <c r="C76" s="6" t="s">
        <v>374</v>
      </c>
      <c r="D76" s="6" t="s">
        <v>174</v>
      </c>
      <c r="E76" s="6" t="s">
        <v>375</v>
      </c>
      <c r="F76" s="9"/>
      <c r="G76" s="10"/>
      <c r="H76" s="9"/>
      <c r="I76" s="16" t="s">
        <v>149</v>
      </c>
      <c r="J76" s="16" t="s">
        <v>149</v>
      </c>
      <c r="K76" s="6">
        <v>91</v>
      </c>
      <c r="L76" s="7">
        <v>209</v>
      </c>
      <c r="M76" s="17">
        <v>281430</v>
      </c>
      <c r="N76" s="18" t="s">
        <v>151</v>
      </c>
      <c r="O76" s="19">
        <v>24</v>
      </c>
      <c r="P76" s="19" t="s">
        <v>152</v>
      </c>
      <c r="Q76" s="26">
        <v>0.13397129186602899</v>
      </c>
      <c r="R76" s="26">
        <v>-1.2791813239526699E-3</v>
      </c>
      <c r="S76" s="29">
        <v>0.06</v>
      </c>
      <c r="T76" s="29">
        <v>0.77</v>
      </c>
      <c r="U76" s="29">
        <v>0.08</v>
      </c>
      <c r="V76" s="29">
        <v>0.41</v>
      </c>
      <c r="W76" s="29">
        <v>0.74</v>
      </c>
      <c r="X76" s="22" t="s">
        <v>165</v>
      </c>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5"/>
      <c r="BJ76" s="35"/>
      <c r="BK76" s="35"/>
      <c r="BL76" s="35"/>
      <c r="BM76" s="35"/>
      <c r="BN76" s="35"/>
      <c r="BO76" s="38"/>
      <c r="BP76" s="38"/>
      <c r="BQ76" s="38"/>
      <c r="BR76" s="38"/>
      <c r="BS76" s="38"/>
      <c r="BT76" s="38"/>
      <c r="BU76" s="38"/>
      <c r="BV76" s="38"/>
      <c r="BW76" s="38"/>
      <c r="BX76" s="38"/>
      <c r="BY76" s="38"/>
      <c r="BZ76" s="38"/>
      <c r="CA76" s="38"/>
      <c r="CB76" s="38"/>
      <c r="CC76" s="38"/>
      <c r="CD76" s="49">
        <v>237</v>
      </c>
      <c r="CE76" s="50">
        <v>281070</v>
      </c>
      <c r="CF76" s="33"/>
    </row>
    <row r="77" spans="1:84" x14ac:dyDescent="0.2">
      <c r="A77" s="6" t="s">
        <v>390</v>
      </c>
      <c r="B77" s="6" t="s">
        <v>391</v>
      </c>
      <c r="C77" s="6" t="s">
        <v>374</v>
      </c>
      <c r="D77" s="6" t="s">
        <v>174</v>
      </c>
      <c r="E77" s="6" t="s">
        <v>375</v>
      </c>
      <c r="F77" s="9"/>
      <c r="G77" s="10"/>
      <c r="H77" s="9"/>
      <c r="I77" s="16" t="s">
        <v>149</v>
      </c>
      <c r="J77" s="16" t="s">
        <v>149</v>
      </c>
      <c r="K77" s="6">
        <v>20</v>
      </c>
      <c r="L77" s="7">
        <v>128</v>
      </c>
      <c r="M77" s="17">
        <v>39450</v>
      </c>
      <c r="N77" s="18" t="s">
        <v>151</v>
      </c>
      <c r="O77" s="19">
        <v>6</v>
      </c>
      <c r="P77" s="19" t="s">
        <v>152</v>
      </c>
      <c r="Q77" s="26">
        <v>0</v>
      </c>
      <c r="R77" s="26">
        <v>-0.35665399239543699</v>
      </c>
      <c r="S77" s="29">
        <v>0.1</v>
      </c>
      <c r="T77" s="29">
        <v>0.66</v>
      </c>
      <c r="U77" s="29">
        <v>0.16</v>
      </c>
      <c r="V77" s="29">
        <v>0.11</v>
      </c>
      <c r="W77" s="29">
        <v>0.68</v>
      </c>
      <c r="X77" s="22" t="s">
        <v>165</v>
      </c>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5"/>
      <c r="BJ77" s="35"/>
      <c r="BK77" s="35"/>
      <c r="BL77" s="35"/>
      <c r="BM77" s="35"/>
      <c r="BN77" s="35"/>
      <c r="BO77" s="38"/>
      <c r="BP77" s="38"/>
      <c r="BQ77" s="38"/>
      <c r="BR77" s="38"/>
      <c r="BS77" s="38"/>
      <c r="BT77" s="38"/>
      <c r="BU77" s="38"/>
      <c r="BV77" s="38"/>
      <c r="BW77" s="38"/>
      <c r="BX77" s="38"/>
      <c r="BY77" s="38"/>
      <c r="BZ77" s="38"/>
      <c r="CA77" s="38"/>
      <c r="CB77" s="38"/>
      <c r="CC77" s="38"/>
      <c r="CD77" s="49">
        <v>128</v>
      </c>
      <c r="CE77" s="50">
        <v>25380</v>
      </c>
      <c r="CF77" s="33"/>
    </row>
    <row r="78" spans="1:84" x14ac:dyDescent="0.2">
      <c r="A78" s="6" t="s">
        <v>392</v>
      </c>
      <c r="B78" s="6" t="s">
        <v>393</v>
      </c>
      <c r="C78" s="6" t="s">
        <v>374</v>
      </c>
      <c r="D78" s="6" t="s">
        <v>174</v>
      </c>
      <c r="E78" s="6" t="s">
        <v>375</v>
      </c>
      <c r="F78" s="9"/>
      <c r="G78" s="10"/>
      <c r="H78" s="9"/>
      <c r="I78" s="16" t="s">
        <v>149</v>
      </c>
      <c r="J78" s="16" t="s">
        <v>149</v>
      </c>
      <c r="K78" s="6">
        <v>24</v>
      </c>
      <c r="L78" s="7">
        <v>182</v>
      </c>
      <c r="M78" s="17">
        <v>43800</v>
      </c>
      <c r="N78" s="18" t="s">
        <v>151</v>
      </c>
      <c r="O78" s="19">
        <v>12</v>
      </c>
      <c r="P78" s="19" t="s">
        <v>152</v>
      </c>
      <c r="Q78" s="26">
        <v>5.4945054945054897E-3</v>
      </c>
      <c r="R78" s="26">
        <v>-0.14315068493150701</v>
      </c>
      <c r="S78" s="29">
        <v>0.21</v>
      </c>
      <c r="T78" s="29">
        <v>0.46</v>
      </c>
      <c r="U78" s="29">
        <v>0.08</v>
      </c>
      <c r="V78" s="29">
        <v>0.31</v>
      </c>
      <c r="W78" s="29">
        <v>0.67</v>
      </c>
      <c r="X78" s="22" t="s">
        <v>165</v>
      </c>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5"/>
      <c r="BJ78" s="35"/>
      <c r="BK78" s="35"/>
      <c r="BL78" s="35"/>
      <c r="BM78" s="35"/>
      <c r="BN78" s="35"/>
      <c r="BO78" s="38"/>
      <c r="BP78" s="38"/>
      <c r="BQ78" s="38"/>
      <c r="BR78" s="38"/>
      <c r="BS78" s="38"/>
      <c r="BT78" s="38"/>
      <c r="BU78" s="38"/>
      <c r="BV78" s="38"/>
      <c r="BW78" s="38"/>
      <c r="BX78" s="38"/>
      <c r="BY78" s="38"/>
      <c r="BZ78" s="38"/>
      <c r="CA78" s="38"/>
      <c r="CB78" s="38"/>
      <c r="CC78" s="38"/>
      <c r="CD78" s="49">
        <v>183</v>
      </c>
      <c r="CE78" s="50">
        <v>37530</v>
      </c>
      <c r="CF78" s="33"/>
    </row>
    <row r="79" spans="1:84" x14ac:dyDescent="0.2">
      <c r="A79" s="6" t="s">
        <v>394</v>
      </c>
      <c r="B79" s="6" t="s">
        <v>395</v>
      </c>
      <c r="C79" s="6" t="s">
        <v>374</v>
      </c>
      <c r="D79" s="6" t="s">
        <v>174</v>
      </c>
      <c r="E79" s="6" t="s">
        <v>375</v>
      </c>
      <c r="F79" s="9"/>
      <c r="G79" s="10"/>
      <c r="H79" s="9"/>
      <c r="I79" s="16" t="s">
        <v>149</v>
      </c>
      <c r="J79" s="16" t="s">
        <v>149</v>
      </c>
      <c r="K79" s="6">
        <v>11</v>
      </c>
      <c r="L79" s="7">
        <v>171</v>
      </c>
      <c r="M79" s="17">
        <v>12645</v>
      </c>
      <c r="N79" s="18" t="s">
        <v>151</v>
      </c>
      <c r="O79" s="19">
        <v>6</v>
      </c>
      <c r="P79" s="19" t="s">
        <v>152</v>
      </c>
      <c r="Q79" s="26">
        <v>0</v>
      </c>
      <c r="R79" s="26">
        <v>-0.122182680901542</v>
      </c>
      <c r="S79" s="29">
        <v>0.2</v>
      </c>
      <c r="T79" s="29">
        <v>0.62</v>
      </c>
      <c r="U79" s="29">
        <v>0.2</v>
      </c>
      <c r="V79" s="29">
        <v>0.13</v>
      </c>
      <c r="W79" s="29">
        <v>0.05</v>
      </c>
      <c r="X79" s="22" t="s">
        <v>165</v>
      </c>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5"/>
      <c r="BJ79" s="35"/>
      <c r="BK79" s="35"/>
      <c r="BL79" s="35"/>
      <c r="BM79" s="35"/>
      <c r="BN79" s="35"/>
      <c r="BO79" s="38"/>
      <c r="BP79" s="38"/>
      <c r="BQ79" s="38"/>
      <c r="BR79" s="38"/>
      <c r="BS79" s="38"/>
      <c r="BT79" s="38"/>
      <c r="BU79" s="38"/>
      <c r="BV79" s="38"/>
      <c r="BW79" s="38"/>
      <c r="BX79" s="38"/>
      <c r="BY79" s="38"/>
      <c r="BZ79" s="38"/>
      <c r="CA79" s="38"/>
      <c r="CB79" s="38"/>
      <c r="CC79" s="38"/>
      <c r="CD79" s="49">
        <v>171</v>
      </c>
      <c r="CE79" s="50">
        <v>11100</v>
      </c>
      <c r="CF79" s="33"/>
    </row>
    <row r="80" spans="1:84" x14ac:dyDescent="0.2">
      <c r="A80" s="6" t="s">
        <v>396</v>
      </c>
      <c r="B80" s="6" t="s">
        <v>397</v>
      </c>
      <c r="C80" s="6" t="s">
        <v>374</v>
      </c>
      <c r="D80" s="6" t="s">
        <v>174</v>
      </c>
      <c r="E80" s="6" t="s">
        <v>375</v>
      </c>
      <c r="F80" s="9"/>
      <c r="G80" s="10"/>
      <c r="H80" s="9"/>
      <c r="I80" s="16" t="s">
        <v>149</v>
      </c>
      <c r="J80" s="16" t="s">
        <v>149</v>
      </c>
      <c r="K80" s="6">
        <v>17</v>
      </c>
      <c r="L80" s="7">
        <v>37</v>
      </c>
      <c r="M80" s="17">
        <v>4020</v>
      </c>
      <c r="N80" s="18" t="s">
        <v>151</v>
      </c>
      <c r="O80" s="19">
        <v>8</v>
      </c>
      <c r="P80" s="19" t="s">
        <v>152</v>
      </c>
      <c r="Q80" s="26">
        <v>0</v>
      </c>
      <c r="R80" s="26">
        <v>-0.19402985074626899</v>
      </c>
      <c r="S80" s="29">
        <v>0.18</v>
      </c>
      <c r="T80" s="29">
        <v>0.35</v>
      </c>
      <c r="U80" s="29">
        <v>0.02</v>
      </c>
      <c r="V80" s="29">
        <v>0.36</v>
      </c>
      <c r="W80" s="29">
        <v>0.23</v>
      </c>
      <c r="X80" s="22" t="s">
        <v>165</v>
      </c>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5"/>
      <c r="BJ80" s="35"/>
      <c r="BK80" s="35"/>
      <c r="BL80" s="35"/>
      <c r="BM80" s="35"/>
      <c r="BN80" s="35"/>
      <c r="BO80" s="38"/>
      <c r="BP80" s="38"/>
      <c r="BQ80" s="38"/>
      <c r="BR80" s="38"/>
      <c r="BS80" s="38"/>
      <c r="BT80" s="38"/>
      <c r="BU80" s="38"/>
      <c r="BV80" s="38"/>
      <c r="BW80" s="38"/>
      <c r="BX80" s="38"/>
      <c r="BY80" s="38"/>
      <c r="BZ80" s="38"/>
      <c r="CA80" s="38"/>
      <c r="CB80" s="38"/>
      <c r="CC80" s="38"/>
      <c r="CD80" s="49">
        <v>37</v>
      </c>
      <c r="CE80" s="50">
        <v>3240</v>
      </c>
      <c r="CF80" s="33"/>
    </row>
    <row r="81" spans="1:84" x14ac:dyDescent="0.2">
      <c r="A81" s="6" t="s">
        <v>398</v>
      </c>
      <c r="B81" s="6" t="s">
        <v>399</v>
      </c>
      <c r="C81" s="6" t="s">
        <v>374</v>
      </c>
      <c r="D81" s="6" t="s">
        <v>174</v>
      </c>
      <c r="E81" s="6" t="s">
        <v>375</v>
      </c>
      <c r="F81" s="9"/>
      <c r="G81" s="10"/>
      <c r="H81" s="9"/>
      <c r="I81" s="16" t="s">
        <v>149</v>
      </c>
      <c r="J81" s="16" t="s">
        <v>149</v>
      </c>
      <c r="K81" s="6">
        <v>31</v>
      </c>
      <c r="L81" s="7">
        <v>151</v>
      </c>
      <c r="M81" s="17">
        <v>29880</v>
      </c>
      <c r="N81" s="18" t="s">
        <v>151</v>
      </c>
      <c r="O81" s="19">
        <v>9</v>
      </c>
      <c r="P81" s="19" t="s">
        <v>152</v>
      </c>
      <c r="Q81" s="26">
        <v>0</v>
      </c>
      <c r="R81" s="26">
        <v>-0.417670682730924</v>
      </c>
      <c r="S81" s="29">
        <v>0.16</v>
      </c>
      <c r="T81" s="29">
        <v>0.7</v>
      </c>
      <c r="U81" s="29">
        <v>0.09</v>
      </c>
      <c r="V81" s="29">
        <v>0.4</v>
      </c>
      <c r="W81" s="29">
        <v>0.81</v>
      </c>
      <c r="X81" s="22" t="s">
        <v>153</v>
      </c>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5"/>
      <c r="BJ81" s="35"/>
      <c r="BK81" s="35"/>
      <c r="BL81" s="35"/>
      <c r="BM81" s="35"/>
      <c r="BN81" s="35"/>
      <c r="BO81" s="38"/>
      <c r="BP81" s="38"/>
      <c r="BQ81" s="38"/>
      <c r="BR81" s="38"/>
      <c r="BS81" s="38"/>
      <c r="BT81" s="38"/>
      <c r="BU81" s="38"/>
      <c r="BV81" s="38"/>
      <c r="BW81" s="38"/>
      <c r="BX81" s="38"/>
      <c r="BY81" s="38"/>
      <c r="BZ81" s="38"/>
      <c r="CA81" s="38"/>
      <c r="CB81" s="38"/>
      <c r="CC81" s="38"/>
      <c r="CD81" s="49">
        <v>151</v>
      </c>
      <c r="CE81" s="50">
        <v>17400</v>
      </c>
      <c r="CF81" s="33"/>
    </row>
    <row r="82" spans="1:84" x14ac:dyDescent="0.2">
      <c r="A82" s="6" t="s">
        <v>400</v>
      </c>
      <c r="B82" s="6" t="s">
        <v>401</v>
      </c>
      <c r="C82" s="6" t="s">
        <v>374</v>
      </c>
      <c r="D82" s="6" t="s">
        <v>174</v>
      </c>
      <c r="E82" s="6" t="s">
        <v>375</v>
      </c>
      <c r="F82" s="9"/>
      <c r="G82" s="10"/>
      <c r="H82" s="9"/>
      <c r="I82" s="16" t="s">
        <v>149</v>
      </c>
      <c r="J82" s="16" t="s">
        <v>149</v>
      </c>
      <c r="K82" s="6">
        <v>40</v>
      </c>
      <c r="L82" s="7">
        <v>122</v>
      </c>
      <c r="M82" s="17">
        <v>46920</v>
      </c>
      <c r="N82" s="18" t="s">
        <v>151</v>
      </c>
      <c r="O82" s="19">
        <v>16</v>
      </c>
      <c r="P82" s="19" t="s">
        <v>152</v>
      </c>
      <c r="Q82" s="26">
        <v>-1.63934426229508E-2</v>
      </c>
      <c r="R82" s="26">
        <v>-0.30083120204603597</v>
      </c>
      <c r="S82" s="29">
        <v>0.17</v>
      </c>
      <c r="T82" s="29">
        <v>0.53</v>
      </c>
      <c r="U82" s="29">
        <v>0.05</v>
      </c>
      <c r="V82" s="29">
        <v>0.39</v>
      </c>
      <c r="W82" s="29">
        <v>0.67</v>
      </c>
      <c r="X82" s="22" t="s">
        <v>165</v>
      </c>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5"/>
      <c r="BJ82" s="35"/>
      <c r="BK82" s="35"/>
      <c r="BL82" s="35"/>
      <c r="BM82" s="35"/>
      <c r="BN82" s="35"/>
      <c r="BO82" s="38"/>
      <c r="BP82" s="38"/>
      <c r="BQ82" s="38"/>
      <c r="BR82" s="38"/>
      <c r="BS82" s="38"/>
      <c r="BT82" s="38"/>
      <c r="BU82" s="38"/>
      <c r="BV82" s="38"/>
      <c r="BW82" s="38"/>
      <c r="BX82" s="38"/>
      <c r="BY82" s="38"/>
      <c r="BZ82" s="38"/>
      <c r="CA82" s="38"/>
      <c r="CB82" s="38"/>
      <c r="CC82" s="38"/>
      <c r="CD82" s="49">
        <v>120</v>
      </c>
      <c r="CE82" s="50">
        <v>32805</v>
      </c>
      <c r="CF82" s="33"/>
    </row>
    <row r="83" spans="1:84" x14ac:dyDescent="0.2">
      <c r="A83" s="6" t="s">
        <v>402</v>
      </c>
      <c r="B83" s="6" t="s">
        <v>403</v>
      </c>
      <c r="C83" s="6" t="s">
        <v>374</v>
      </c>
      <c r="D83" s="6" t="s">
        <v>174</v>
      </c>
      <c r="E83" s="6" t="s">
        <v>375</v>
      </c>
      <c r="F83" s="9"/>
      <c r="G83" s="10"/>
      <c r="H83" s="9"/>
      <c r="I83" s="16" t="s">
        <v>149</v>
      </c>
      <c r="J83" s="16" t="s">
        <v>149</v>
      </c>
      <c r="K83" s="6">
        <v>29</v>
      </c>
      <c r="L83" s="7">
        <v>233</v>
      </c>
      <c r="M83" s="17">
        <v>44130</v>
      </c>
      <c r="N83" s="18" t="s">
        <v>151</v>
      </c>
      <c r="O83" s="19">
        <v>12</v>
      </c>
      <c r="P83" s="19" t="s">
        <v>152</v>
      </c>
      <c r="Q83" s="26">
        <v>-4.29184549356223E-3</v>
      </c>
      <c r="R83" s="26">
        <v>-0.164513936097893</v>
      </c>
      <c r="S83" s="29">
        <v>7.0000000000000007E-2</v>
      </c>
      <c r="T83" s="29">
        <v>0.59</v>
      </c>
      <c r="U83" s="29">
        <v>7.0000000000000007E-2</v>
      </c>
      <c r="V83" s="29">
        <v>0.28999999999999998</v>
      </c>
      <c r="W83" s="29">
        <v>0.83</v>
      </c>
      <c r="X83" s="22" t="s">
        <v>153</v>
      </c>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5"/>
      <c r="BJ83" s="35"/>
      <c r="BK83" s="35"/>
      <c r="BL83" s="35"/>
      <c r="BM83" s="35"/>
      <c r="BN83" s="35"/>
      <c r="BO83" s="38"/>
      <c r="BP83" s="38"/>
      <c r="BQ83" s="38"/>
      <c r="BR83" s="38"/>
      <c r="BS83" s="38"/>
      <c r="BT83" s="38"/>
      <c r="BU83" s="38"/>
      <c r="BV83" s="38"/>
      <c r="BW83" s="38"/>
      <c r="BX83" s="38"/>
      <c r="BY83" s="38"/>
      <c r="BZ83" s="38"/>
      <c r="CA83" s="38"/>
      <c r="CB83" s="38"/>
      <c r="CC83" s="38"/>
      <c r="CD83" s="49">
        <v>232</v>
      </c>
      <c r="CE83" s="50">
        <v>36870</v>
      </c>
      <c r="CF83" s="33"/>
    </row>
    <row r="84" spans="1:84" x14ac:dyDescent="0.2">
      <c r="A84" s="6" t="s">
        <v>404</v>
      </c>
      <c r="B84" s="6" t="s">
        <v>405</v>
      </c>
      <c r="C84" s="6" t="s">
        <v>374</v>
      </c>
      <c r="D84" s="6" t="s">
        <v>162</v>
      </c>
      <c r="E84" s="6" t="s">
        <v>406</v>
      </c>
      <c r="F84" s="9"/>
      <c r="G84" s="10"/>
      <c r="H84" s="9"/>
      <c r="I84" s="16" t="s">
        <v>149</v>
      </c>
      <c r="J84" s="16" t="s">
        <v>149</v>
      </c>
      <c r="K84" s="6">
        <v>26</v>
      </c>
      <c r="L84" s="7">
        <v>14</v>
      </c>
      <c r="M84" s="17">
        <v>1210</v>
      </c>
      <c r="N84" s="18" t="s">
        <v>151</v>
      </c>
      <c r="O84" s="19">
        <v>4</v>
      </c>
      <c r="P84" s="19" t="s">
        <v>152</v>
      </c>
      <c r="Q84" s="26">
        <v>7.1428571428571397E-2</v>
      </c>
      <c r="R84" s="26">
        <v>0.47107438016528902</v>
      </c>
      <c r="S84" s="29">
        <v>0.16</v>
      </c>
      <c r="T84" s="29">
        <v>0.4</v>
      </c>
      <c r="U84" s="29">
        <v>0.21</v>
      </c>
      <c r="V84" s="29">
        <v>0.19</v>
      </c>
      <c r="W84" s="29">
        <v>0.85</v>
      </c>
      <c r="X84" s="22" t="s">
        <v>153</v>
      </c>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5"/>
      <c r="BJ84" s="35"/>
      <c r="BK84" s="35"/>
      <c r="BL84" s="35"/>
      <c r="BM84" s="35"/>
      <c r="BN84" s="35"/>
      <c r="BO84" s="38"/>
      <c r="BP84" s="38"/>
      <c r="BQ84" s="38"/>
      <c r="BR84" s="38"/>
      <c r="BS84" s="38"/>
      <c r="BT84" s="38"/>
      <c r="BU84" s="38"/>
      <c r="BV84" s="38"/>
      <c r="BW84" s="38"/>
      <c r="BX84" s="38"/>
      <c r="BY84" s="38"/>
      <c r="BZ84" s="38"/>
      <c r="CA84" s="38"/>
      <c r="CB84" s="38"/>
      <c r="CC84" s="38"/>
      <c r="CD84" s="49">
        <v>15</v>
      </c>
      <c r="CE84" s="50">
        <v>1780</v>
      </c>
      <c r="CF84" s="33"/>
    </row>
    <row r="85" spans="1:84" x14ac:dyDescent="0.2">
      <c r="A85" s="6" t="s">
        <v>407</v>
      </c>
      <c r="B85" s="6" t="s">
        <v>408</v>
      </c>
      <c r="C85" s="6" t="s">
        <v>374</v>
      </c>
      <c r="D85" s="6" t="s">
        <v>174</v>
      </c>
      <c r="E85" s="6" t="s">
        <v>409</v>
      </c>
      <c r="F85" s="9"/>
      <c r="G85" s="10"/>
      <c r="H85" s="9"/>
      <c r="I85" s="16" t="s">
        <v>149</v>
      </c>
      <c r="J85" s="16" t="s">
        <v>149</v>
      </c>
      <c r="K85" s="6">
        <v>219</v>
      </c>
      <c r="L85" s="6">
        <v>149</v>
      </c>
      <c r="M85" s="17">
        <v>458112</v>
      </c>
      <c r="N85" s="18" t="s">
        <v>151</v>
      </c>
      <c r="O85" s="19">
        <v>19</v>
      </c>
      <c r="P85" s="19" t="s">
        <v>152</v>
      </c>
      <c r="Q85" s="26">
        <v>5.3691275167785199E-2</v>
      </c>
      <c r="R85" s="26">
        <v>0.118822471360715</v>
      </c>
      <c r="S85" s="29">
        <v>0.09</v>
      </c>
      <c r="T85" s="29">
        <v>0.43</v>
      </c>
      <c r="U85" s="29">
        <v>0</v>
      </c>
      <c r="V85" s="29">
        <v>0.61</v>
      </c>
      <c r="W85" s="29">
        <v>0.89</v>
      </c>
      <c r="X85" s="22" t="s">
        <v>153</v>
      </c>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5"/>
      <c r="BJ85" s="35"/>
      <c r="BK85" s="35"/>
      <c r="BL85" s="35"/>
      <c r="BM85" s="35"/>
      <c r="BN85" s="35"/>
      <c r="BO85" s="38"/>
      <c r="BP85" s="38"/>
      <c r="BQ85" s="38"/>
      <c r="BR85" s="38"/>
      <c r="BS85" s="38"/>
      <c r="BT85" s="38"/>
      <c r="BU85" s="38"/>
      <c r="BV85" s="38"/>
      <c r="BW85" s="38"/>
      <c r="BX85" s="38"/>
      <c r="BY85" s="38"/>
      <c r="BZ85" s="38"/>
      <c r="CA85" s="38"/>
      <c r="CB85" s="38"/>
      <c r="CC85" s="38"/>
      <c r="CD85" s="49">
        <v>157</v>
      </c>
      <c r="CE85" s="50">
        <v>512546</v>
      </c>
      <c r="CF85" s="33"/>
    </row>
    <row r="86" spans="1:84" x14ac:dyDescent="0.2">
      <c r="A86" s="6" t="s">
        <v>410</v>
      </c>
      <c r="B86" s="6" t="s">
        <v>411</v>
      </c>
      <c r="C86" s="6" t="s">
        <v>374</v>
      </c>
      <c r="D86" t="s">
        <v>169</v>
      </c>
      <c r="E86" s="6" t="s">
        <v>412</v>
      </c>
      <c r="F86" s="9"/>
      <c r="G86" s="10"/>
      <c r="H86" s="9"/>
      <c r="I86" s="16" t="s">
        <v>149</v>
      </c>
      <c r="J86" s="16" t="s">
        <v>149</v>
      </c>
      <c r="K86" s="6">
        <v>18</v>
      </c>
      <c r="L86" s="7">
        <v>68</v>
      </c>
      <c r="M86" s="17">
        <v>22704</v>
      </c>
      <c r="N86" s="18" t="s">
        <v>151</v>
      </c>
      <c r="O86" s="19">
        <v>11</v>
      </c>
      <c r="P86" s="19" t="s">
        <v>152</v>
      </c>
      <c r="Q86" s="26">
        <v>0.20588235294117599</v>
      </c>
      <c r="R86" s="26">
        <v>0.11491367159971801</v>
      </c>
      <c r="S86" s="29">
        <v>0.23</v>
      </c>
      <c r="T86" s="29">
        <v>0.4</v>
      </c>
      <c r="U86" s="51">
        <v>-0.02</v>
      </c>
      <c r="V86" s="29">
        <v>0.54</v>
      </c>
      <c r="W86" s="29">
        <v>0.89</v>
      </c>
      <c r="X86" s="22" t="s">
        <v>153</v>
      </c>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5"/>
      <c r="BJ86" s="35"/>
      <c r="BK86" s="35"/>
      <c r="BL86" s="35"/>
      <c r="BM86" s="35"/>
      <c r="BN86" s="35"/>
      <c r="BO86" s="38"/>
      <c r="BP86" s="38"/>
      <c r="BQ86" s="38"/>
      <c r="BR86" s="38"/>
      <c r="BS86" s="38"/>
      <c r="BT86" s="38"/>
      <c r="BU86" s="38"/>
      <c r="BV86" s="38"/>
      <c r="BW86" s="38"/>
      <c r="BX86" s="38"/>
      <c r="BY86" s="38"/>
      <c r="BZ86" s="38"/>
      <c r="CA86" s="38"/>
      <c r="CB86" s="38"/>
      <c r="CC86" s="38"/>
      <c r="CD86" s="49">
        <v>82</v>
      </c>
      <c r="CE86" s="50">
        <v>25313</v>
      </c>
      <c r="CF86" s="33"/>
    </row>
    <row r="87" spans="1:84" x14ac:dyDescent="0.2">
      <c r="A87" s="6" t="s">
        <v>413</v>
      </c>
      <c r="B87" s="6" t="s">
        <v>414</v>
      </c>
      <c r="C87" s="6" t="s">
        <v>374</v>
      </c>
      <c r="D87" s="6" t="s">
        <v>174</v>
      </c>
      <c r="E87" s="6" t="s">
        <v>415</v>
      </c>
      <c r="F87" s="9"/>
      <c r="G87" s="10"/>
      <c r="H87" s="9"/>
      <c r="I87" s="16" t="s">
        <v>149</v>
      </c>
      <c r="J87" s="16" t="s">
        <v>149</v>
      </c>
      <c r="K87" s="6">
        <v>26</v>
      </c>
      <c r="L87" s="7">
        <v>201</v>
      </c>
      <c r="M87" s="17">
        <v>219275</v>
      </c>
      <c r="N87" s="18" t="s">
        <v>151</v>
      </c>
      <c r="O87" s="19">
        <v>5</v>
      </c>
      <c r="P87" s="19" t="s">
        <v>152</v>
      </c>
      <c r="Q87" s="26">
        <v>0.104477611940299</v>
      </c>
      <c r="R87" s="26">
        <v>0.74427089271462799</v>
      </c>
      <c r="S87" s="29">
        <v>0.15</v>
      </c>
      <c r="T87" s="29">
        <v>0.54</v>
      </c>
      <c r="U87" s="29">
        <v>0</v>
      </c>
      <c r="V87" s="29">
        <v>0.67</v>
      </c>
      <c r="W87" s="29">
        <v>0.86</v>
      </c>
      <c r="X87" s="22" t="s">
        <v>153</v>
      </c>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5"/>
      <c r="BJ87" s="35"/>
      <c r="BK87" s="35"/>
      <c r="BL87" s="35"/>
      <c r="BM87" s="35"/>
      <c r="BN87" s="35"/>
      <c r="BO87" s="38"/>
      <c r="BP87" s="38"/>
      <c r="BQ87" s="38"/>
      <c r="BR87" s="38"/>
      <c r="BS87" s="38"/>
      <c r="BT87" s="38"/>
      <c r="BU87" s="38"/>
      <c r="BV87" s="38"/>
      <c r="BW87" s="38"/>
      <c r="BX87" s="38"/>
      <c r="BY87" s="38"/>
      <c r="BZ87" s="38"/>
      <c r="CA87" s="38"/>
      <c r="CB87" s="38"/>
      <c r="CC87" s="38"/>
      <c r="CD87" s="49">
        <v>222</v>
      </c>
      <c r="CE87" s="50">
        <v>382475</v>
      </c>
      <c r="CF87" s="33"/>
    </row>
    <row r="88" spans="1:84" x14ac:dyDescent="0.2">
      <c r="A88" s="6" t="s">
        <v>416</v>
      </c>
      <c r="B88" s="6" t="s">
        <v>417</v>
      </c>
      <c r="C88" s="6" t="s">
        <v>418</v>
      </c>
      <c r="D88" s="6" t="s">
        <v>223</v>
      </c>
      <c r="E88" s="6" t="s">
        <v>419</v>
      </c>
      <c r="F88" s="10"/>
      <c r="G88" s="10"/>
      <c r="H88" s="9"/>
      <c r="I88" s="16" t="s">
        <v>149</v>
      </c>
      <c r="J88" s="16" t="s">
        <v>149</v>
      </c>
      <c r="K88" s="6">
        <v>204</v>
      </c>
      <c r="L88" s="7">
        <v>284</v>
      </c>
      <c r="M88" s="17">
        <v>1874497</v>
      </c>
      <c r="N88" s="18" t="s">
        <v>207</v>
      </c>
      <c r="O88" s="19" t="s">
        <v>152</v>
      </c>
      <c r="P88" s="19" t="s">
        <v>152</v>
      </c>
      <c r="Q88" s="26">
        <v>5.2816901408450703E-2</v>
      </c>
      <c r="R88" s="26">
        <v>6.7164684712752304E-3</v>
      </c>
      <c r="S88" s="29">
        <v>0.48</v>
      </c>
      <c r="T88" s="29">
        <v>0.34</v>
      </c>
      <c r="U88" s="29">
        <v>0</v>
      </c>
      <c r="V88" s="29">
        <v>0.41</v>
      </c>
      <c r="W88" s="29">
        <v>0.91</v>
      </c>
      <c r="X88" s="22" t="s">
        <v>153</v>
      </c>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5"/>
      <c r="BJ88" s="35"/>
      <c r="BK88" s="35"/>
      <c r="BL88" s="35"/>
      <c r="BM88" s="35"/>
      <c r="BN88" s="35"/>
      <c r="BO88" s="38"/>
      <c r="BP88" s="38"/>
      <c r="BQ88" s="38"/>
      <c r="BR88" s="38"/>
      <c r="BS88" s="38"/>
      <c r="BT88" s="38"/>
      <c r="BU88" s="38"/>
      <c r="BV88" s="38"/>
      <c r="BW88" s="38"/>
      <c r="BX88" s="38"/>
      <c r="BY88" s="38"/>
      <c r="BZ88" s="38"/>
      <c r="CA88" s="38"/>
      <c r="CB88" s="38"/>
      <c r="CC88" s="38"/>
      <c r="CD88" s="49">
        <v>299</v>
      </c>
      <c r="CE88" s="50">
        <v>1887087</v>
      </c>
      <c r="CF88" s="33"/>
    </row>
    <row r="89" spans="1:84" x14ac:dyDescent="0.2">
      <c r="A89" s="6" t="s">
        <v>420</v>
      </c>
      <c r="B89" s="6" t="s">
        <v>421</v>
      </c>
      <c r="C89" s="6" t="s">
        <v>422</v>
      </c>
      <c r="D89" s="6" t="s">
        <v>157</v>
      </c>
      <c r="E89" s="6" t="s">
        <v>423</v>
      </c>
      <c r="F89" s="10"/>
      <c r="G89" s="10"/>
      <c r="H89" s="9"/>
      <c r="I89" s="16" t="s">
        <v>149</v>
      </c>
      <c r="J89" s="16" t="s">
        <v>149</v>
      </c>
      <c r="K89" s="6">
        <v>40</v>
      </c>
      <c r="L89" s="7">
        <v>244</v>
      </c>
      <c r="M89" s="20">
        <v>440941</v>
      </c>
      <c r="N89" s="18" t="s">
        <v>207</v>
      </c>
      <c r="O89" s="19" t="s">
        <v>152</v>
      </c>
      <c r="P89" s="19" t="s">
        <v>152</v>
      </c>
      <c r="Q89" s="26">
        <v>4.0983606557376998E-2</v>
      </c>
      <c r="R89" s="26">
        <v>0</v>
      </c>
      <c r="S89" s="29">
        <v>0.25</v>
      </c>
      <c r="T89" s="29">
        <v>0.51</v>
      </c>
      <c r="U89" s="51">
        <v>-0.01</v>
      </c>
      <c r="V89" s="29">
        <v>0.76</v>
      </c>
      <c r="W89" s="29">
        <v>0.81</v>
      </c>
      <c r="X89" s="22" t="s">
        <v>153</v>
      </c>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5"/>
      <c r="BJ89" s="35"/>
      <c r="BK89" s="35"/>
      <c r="BL89" s="35"/>
      <c r="BM89" s="35"/>
      <c r="BN89" s="35"/>
      <c r="BO89" s="38"/>
      <c r="BP89" s="38"/>
      <c r="BQ89" s="38"/>
      <c r="BR89" s="38"/>
      <c r="BS89" s="38"/>
      <c r="BT89" s="38"/>
      <c r="BU89" s="38"/>
      <c r="BV89" s="38"/>
      <c r="BW89" s="38"/>
      <c r="BX89" s="38"/>
      <c r="BY89" s="38"/>
      <c r="BZ89" s="38"/>
      <c r="CA89" s="38"/>
      <c r="CB89" s="38"/>
      <c r="CC89" s="38"/>
      <c r="CD89" s="49">
        <v>254</v>
      </c>
      <c r="CE89" s="50">
        <v>440941</v>
      </c>
      <c r="CF89" s="33"/>
    </row>
    <row r="90" spans="1:84" x14ac:dyDescent="0.2">
      <c r="A90" s="6" t="s">
        <v>424</v>
      </c>
      <c r="B90" s="6" t="s">
        <v>425</v>
      </c>
      <c r="C90" s="6" t="s">
        <v>422</v>
      </c>
      <c r="D90" s="6" t="s">
        <v>157</v>
      </c>
      <c r="E90" s="6" t="s">
        <v>423</v>
      </c>
      <c r="F90" s="10"/>
      <c r="G90" s="10"/>
      <c r="H90" s="9"/>
      <c r="I90" s="16" t="s">
        <v>149</v>
      </c>
      <c r="J90" s="16" t="s">
        <v>149</v>
      </c>
      <c r="K90" s="6">
        <v>29</v>
      </c>
      <c r="L90" s="7">
        <v>271</v>
      </c>
      <c r="M90" s="20">
        <v>1310723</v>
      </c>
      <c r="N90" s="18" t="s">
        <v>207</v>
      </c>
      <c r="O90" s="19" t="s">
        <v>152</v>
      </c>
      <c r="P90" s="19" t="s">
        <v>152</v>
      </c>
      <c r="Q90" s="26">
        <v>0.36162361623616202</v>
      </c>
      <c r="R90" s="26">
        <v>-2.17719533417816E-2</v>
      </c>
      <c r="S90" s="29">
        <v>0.32</v>
      </c>
      <c r="T90" s="29">
        <v>0.49</v>
      </c>
      <c r="U90" s="29">
        <v>0.23</v>
      </c>
      <c r="V90" s="29">
        <v>0.43</v>
      </c>
      <c r="W90" s="29">
        <v>0.87</v>
      </c>
      <c r="X90" s="22" t="s">
        <v>153</v>
      </c>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5"/>
      <c r="BJ90" s="35"/>
      <c r="BK90" s="35"/>
      <c r="BL90" s="35"/>
      <c r="BM90" s="35"/>
      <c r="BN90" s="35"/>
      <c r="BO90" s="38"/>
      <c r="BP90" s="38"/>
      <c r="BQ90" s="38"/>
      <c r="BR90" s="38"/>
      <c r="BS90" s="38"/>
      <c r="BT90" s="38"/>
      <c r="BU90" s="38"/>
      <c r="BV90" s="38"/>
      <c r="BW90" s="38"/>
      <c r="BX90" s="38"/>
      <c r="BY90" s="38"/>
      <c r="BZ90" s="38"/>
      <c r="CA90" s="38"/>
      <c r="CB90" s="38"/>
      <c r="CC90" s="38"/>
      <c r="CD90" s="49">
        <v>369</v>
      </c>
      <c r="CE90" s="50">
        <v>1282186</v>
      </c>
      <c r="CF90" s="33"/>
    </row>
    <row r="91" spans="1:84" x14ac:dyDescent="0.2">
      <c r="A91" s="6" t="s">
        <v>426</v>
      </c>
      <c r="B91" s="6" t="s">
        <v>427</v>
      </c>
      <c r="C91" s="6" t="s">
        <v>422</v>
      </c>
      <c r="D91" s="6" t="s">
        <v>157</v>
      </c>
      <c r="E91" s="6" t="s">
        <v>423</v>
      </c>
      <c r="F91" s="10"/>
      <c r="G91" s="10"/>
      <c r="H91" s="9"/>
      <c r="I91" s="16" t="s">
        <v>149</v>
      </c>
      <c r="J91" s="16" t="s">
        <v>149</v>
      </c>
      <c r="K91" s="6">
        <v>53</v>
      </c>
      <c r="L91" s="7">
        <v>358</v>
      </c>
      <c r="M91" s="20">
        <v>2509031</v>
      </c>
      <c r="N91" s="18" t="s">
        <v>207</v>
      </c>
      <c r="O91" s="19" t="s">
        <v>152</v>
      </c>
      <c r="P91" s="19" t="s">
        <v>152</v>
      </c>
      <c r="Q91" s="26">
        <v>-0.25698324022346403</v>
      </c>
      <c r="R91" s="26">
        <v>0</v>
      </c>
      <c r="S91" s="29">
        <v>0.38</v>
      </c>
      <c r="T91" s="29">
        <v>0.63</v>
      </c>
      <c r="U91" s="29">
        <v>0.03</v>
      </c>
      <c r="V91" s="29">
        <v>0.59</v>
      </c>
      <c r="W91" s="29">
        <v>0.78</v>
      </c>
      <c r="X91" s="22" t="s">
        <v>165</v>
      </c>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5"/>
      <c r="BJ91" s="35"/>
      <c r="BK91" s="35"/>
      <c r="BL91" s="35"/>
      <c r="BM91" s="35"/>
      <c r="BN91" s="35"/>
      <c r="BO91" s="38"/>
      <c r="BP91" s="38"/>
      <c r="BQ91" s="38"/>
      <c r="BR91" s="38"/>
      <c r="BS91" s="38"/>
      <c r="BT91" s="38"/>
      <c r="BU91" s="38"/>
      <c r="BV91" s="38"/>
      <c r="BW91" s="38"/>
      <c r="BX91" s="38"/>
      <c r="BY91" s="38"/>
      <c r="BZ91" s="38"/>
      <c r="CA91" s="38"/>
      <c r="CB91" s="38"/>
      <c r="CC91" s="38"/>
      <c r="CD91" s="49">
        <v>266</v>
      </c>
      <c r="CE91" s="50">
        <v>2509031</v>
      </c>
      <c r="CF91" s="33"/>
    </row>
    <row r="92" spans="1:84" x14ac:dyDescent="0.2">
      <c r="A92" s="6" t="s">
        <v>428</v>
      </c>
      <c r="B92" s="6" t="s">
        <v>429</v>
      </c>
      <c r="C92" s="6" t="s">
        <v>422</v>
      </c>
      <c r="D92" s="6" t="s">
        <v>169</v>
      </c>
      <c r="E92" s="6" t="s">
        <v>430</v>
      </c>
      <c r="F92" s="10"/>
      <c r="G92" s="10"/>
      <c r="H92" s="9"/>
      <c r="I92" s="16" t="s">
        <v>149</v>
      </c>
      <c r="J92" s="16" t="s">
        <v>149</v>
      </c>
      <c r="K92" s="6">
        <v>12</v>
      </c>
      <c r="L92" s="7">
        <v>50</v>
      </c>
      <c r="M92" s="17">
        <v>214418</v>
      </c>
      <c r="N92" s="18" t="s">
        <v>207</v>
      </c>
      <c r="O92" s="19" t="s">
        <v>152</v>
      </c>
      <c r="P92" s="19" t="s">
        <v>152</v>
      </c>
      <c r="Q92" s="26">
        <v>1</v>
      </c>
      <c r="R92" s="26">
        <v>4.83728045220084E-2</v>
      </c>
      <c r="S92" s="29">
        <v>0.63</v>
      </c>
      <c r="T92" s="29">
        <v>0.56999999999999995</v>
      </c>
      <c r="U92" s="29">
        <v>0</v>
      </c>
      <c r="V92" s="29">
        <v>0.14000000000000001</v>
      </c>
      <c r="W92" s="29">
        <v>0.84</v>
      </c>
      <c r="X92" s="22" t="s">
        <v>153</v>
      </c>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5"/>
      <c r="BJ92" s="35"/>
      <c r="BK92" s="35"/>
      <c r="BL92" s="35"/>
      <c r="BM92" s="35"/>
      <c r="BN92" s="35"/>
      <c r="BO92" s="38"/>
      <c r="BP92" s="38"/>
      <c r="BQ92" s="38"/>
      <c r="BR92" s="38"/>
      <c r="BS92" s="38"/>
      <c r="BT92" s="38"/>
      <c r="BU92" s="38"/>
      <c r="BV92" s="38"/>
      <c r="BW92" s="38"/>
      <c r="BX92" s="38"/>
      <c r="BY92" s="38"/>
      <c r="BZ92" s="38"/>
      <c r="CA92" s="38"/>
      <c r="CB92" s="38"/>
      <c r="CC92" s="38"/>
      <c r="CD92" s="49">
        <v>100</v>
      </c>
      <c r="CE92" s="50">
        <v>224790</v>
      </c>
      <c r="CF92" s="33"/>
    </row>
    <row r="93" spans="1:84" x14ac:dyDescent="0.2">
      <c r="A93" s="6" t="s">
        <v>431</v>
      </c>
      <c r="B93" s="6" t="s">
        <v>432</v>
      </c>
      <c r="C93" s="6" t="s">
        <v>422</v>
      </c>
      <c r="D93" s="6" t="s">
        <v>169</v>
      </c>
      <c r="E93" s="6" t="s">
        <v>433</v>
      </c>
      <c r="F93" s="10"/>
      <c r="G93" s="10"/>
      <c r="H93" s="9"/>
      <c r="I93" s="16" t="s">
        <v>149</v>
      </c>
      <c r="J93" s="16" t="s">
        <v>149</v>
      </c>
      <c r="K93" s="6">
        <v>13</v>
      </c>
      <c r="L93" s="7">
        <v>120</v>
      </c>
      <c r="M93" s="17">
        <v>511326</v>
      </c>
      <c r="N93" s="18" t="s">
        <v>207</v>
      </c>
      <c r="O93" s="19" t="s">
        <v>152</v>
      </c>
      <c r="P93" s="19" t="s">
        <v>152</v>
      </c>
      <c r="Q93" s="26">
        <v>0.98333333333333295</v>
      </c>
      <c r="R93" s="26">
        <v>-0.138721676582063</v>
      </c>
      <c r="S93" s="29">
        <v>0.91</v>
      </c>
      <c r="T93" s="29">
        <v>0.99</v>
      </c>
      <c r="U93" s="29">
        <v>0</v>
      </c>
      <c r="V93" s="29">
        <v>0.18</v>
      </c>
      <c r="W93" s="29">
        <v>0.65</v>
      </c>
      <c r="X93" s="22" t="s">
        <v>165</v>
      </c>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5"/>
      <c r="BJ93" s="35"/>
      <c r="BK93" s="35"/>
      <c r="BL93" s="35"/>
      <c r="BM93" s="35"/>
      <c r="BN93" s="35"/>
      <c r="BO93" s="38"/>
      <c r="BP93" s="38"/>
      <c r="BQ93" s="38"/>
      <c r="BR93" s="38"/>
      <c r="BS93" s="38"/>
      <c r="BT93" s="38"/>
      <c r="BU93" s="38"/>
      <c r="BV93" s="38"/>
      <c r="BW93" s="38"/>
      <c r="BX93" s="38"/>
      <c r="BY93" s="38"/>
      <c r="BZ93" s="38"/>
      <c r="CA93" s="38"/>
      <c r="CB93" s="38"/>
      <c r="CC93" s="38"/>
      <c r="CD93" s="49">
        <v>238</v>
      </c>
      <c r="CE93" s="50">
        <v>440394</v>
      </c>
      <c r="CF93" s="33"/>
    </row>
    <row r="94" spans="1:84" x14ac:dyDescent="0.2">
      <c r="A94" s="6" t="s">
        <v>434</v>
      </c>
      <c r="B94" s="6" t="s">
        <v>435</v>
      </c>
      <c r="C94" s="6" t="s">
        <v>422</v>
      </c>
      <c r="D94" s="6" t="s">
        <v>157</v>
      </c>
      <c r="E94" s="6" t="s">
        <v>436</v>
      </c>
      <c r="F94" s="10"/>
      <c r="G94" s="10"/>
      <c r="H94" s="9"/>
      <c r="I94" s="16" t="s">
        <v>149</v>
      </c>
      <c r="J94" s="16" t="s">
        <v>149</v>
      </c>
      <c r="K94" s="6">
        <v>10</v>
      </c>
      <c r="L94" s="7">
        <v>850</v>
      </c>
      <c r="M94" s="17">
        <v>14956314</v>
      </c>
      <c r="N94" s="18" t="s">
        <v>207</v>
      </c>
      <c r="O94" s="19" t="s">
        <v>152</v>
      </c>
      <c r="P94" s="19" t="s">
        <v>152</v>
      </c>
      <c r="Q94" s="26">
        <v>0.1</v>
      </c>
      <c r="R94" s="26">
        <v>7.4387579720511396E-2</v>
      </c>
      <c r="S94" s="29">
        <v>0.44</v>
      </c>
      <c r="T94" s="29">
        <v>0.75</v>
      </c>
      <c r="U94" s="29">
        <v>0.2</v>
      </c>
      <c r="V94" s="29">
        <v>0.3</v>
      </c>
      <c r="W94" s="29">
        <v>0.75</v>
      </c>
      <c r="X94" s="22" t="s">
        <v>165</v>
      </c>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5"/>
      <c r="BJ94" s="35"/>
      <c r="BK94" s="35"/>
      <c r="BL94" s="35"/>
      <c r="BM94" s="35"/>
      <c r="BN94" s="35"/>
      <c r="BO94" s="38"/>
      <c r="BP94" s="38"/>
      <c r="BQ94" s="38"/>
      <c r="BR94" s="38"/>
      <c r="BS94" s="38"/>
      <c r="BT94" s="38"/>
      <c r="BU94" s="38"/>
      <c r="BV94" s="38"/>
      <c r="BW94" s="38"/>
      <c r="BX94" s="38"/>
      <c r="BY94" s="38"/>
      <c r="BZ94" s="38"/>
      <c r="CA94" s="38"/>
      <c r="CB94" s="38"/>
      <c r="CC94" s="38"/>
      <c r="CD94" s="49">
        <v>935</v>
      </c>
      <c r="CE94" s="50">
        <v>16068878</v>
      </c>
      <c r="CF94" s="33"/>
    </row>
    <row r="95" spans="1:84" x14ac:dyDescent="0.2">
      <c r="A95" s="6" t="s">
        <v>437</v>
      </c>
      <c r="B95" s="6" t="s">
        <v>438</v>
      </c>
      <c r="C95" s="6" t="s">
        <v>439</v>
      </c>
      <c r="D95" s="6" t="s">
        <v>169</v>
      </c>
      <c r="E95" s="6" t="s">
        <v>440</v>
      </c>
      <c r="F95" s="10"/>
      <c r="G95" s="9"/>
      <c r="H95" s="9"/>
      <c r="I95" s="16" t="s">
        <v>149</v>
      </c>
      <c r="J95" s="16" t="s">
        <v>149</v>
      </c>
      <c r="K95" s="7">
        <v>28</v>
      </c>
      <c r="L95" s="49">
        <v>225</v>
      </c>
      <c r="M95" s="17">
        <v>671384</v>
      </c>
      <c r="N95" s="18" t="s">
        <v>207</v>
      </c>
      <c r="O95" s="19" t="s">
        <v>152</v>
      </c>
      <c r="P95" s="19" t="s">
        <v>152</v>
      </c>
      <c r="Q95" s="26">
        <v>0.275555555555556</v>
      </c>
      <c r="R95" s="26">
        <v>4.8139365847264803E-2</v>
      </c>
      <c r="S95" s="29">
        <v>0.51</v>
      </c>
      <c r="T95" s="29">
        <v>0.71</v>
      </c>
      <c r="U95" s="29">
        <v>0</v>
      </c>
      <c r="V95" s="29">
        <v>0.86</v>
      </c>
      <c r="W95" s="29">
        <v>0.93</v>
      </c>
      <c r="X95" s="22" t="s">
        <v>153</v>
      </c>
      <c r="Y95" s="34"/>
      <c r="Z95" s="34"/>
      <c r="AA95" s="34"/>
      <c r="AB95" s="34"/>
      <c r="AC95" s="34"/>
      <c r="AD95" s="34"/>
      <c r="AE95" s="34"/>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c r="BG95" s="34"/>
      <c r="BH95" s="34"/>
      <c r="BI95" s="35"/>
      <c r="BJ95" s="35"/>
      <c r="BK95" s="35"/>
      <c r="BL95" s="35"/>
      <c r="BM95" s="35"/>
      <c r="BN95" s="35"/>
      <c r="BO95" s="38"/>
      <c r="BP95" s="38"/>
      <c r="BQ95" s="38"/>
      <c r="BR95" s="38"/>
      <c r="BS95" s="38"/>
      <c r="BT95" s="38"/>
      <c r="BU95" s="38"/>
      <c r="BV95" s="38"/>
      <c r="BW95" s="38"/>
      <c r="BX95" s="38"/>
      <c r="BY95" s="38"/>
      <c r="BZ95" s="38"/>
      <c r="CA95" s="38"/>
      <c r="CB95" s="38"/>
      <c r="CC95" s="38"/>
      <c r="CD95" s="49">
        <v>287</v>
      </c>
      <c r="CE95" s="50">
        <v>703704</v>
      </c>
      <c r="CF95" s="33"/>
    </row>
    <row r="96" spans="1:84" x14ac:dyDescent="0.2">
      <c r="A96" s="6" t="s">
        <v>441</v>
      </c>
      <c r="B96" s="6" t="s">
        <v>442</v>
      </c>
      <c r="C96" s="6" t="s">
        <v>439</v>
      </c>
      <c r="D96" s="6" t="s">
        <v>169</v>
      </c>
      <c r="E96" s="6" t="s">
        <v>440</v>
      </c>
      <c r="F96" s="10"/>
      <c r="G96" s="9"/>
      <c r="H96" s="9"/>
      <c r="I96" s="16" t="s">
        <v>149</v>
      </c>
      <c r="J96" s="16" t="s">
        <v>149</v>
      </c>
      <c r="K96" s="7">
        <v>23</v>
      </c>
      <c r="L96" s="49">
        <v>229</v>
      </c>
      <c r="M96" s="17">
        <v>962182</v>
      </c>
      <c r="N96" s="18" t="s">
        <v>207</v>
      </c>
      <c r="O96" s="19" t="s">
        <v>152</v>
      </c>
      <c r="P96" s="19" t="s">
        <v>152</v>
      </c>
      <c r="Q96" s="26">
        <v>0.104803493449782</v>
      </c>
      <c r="R96" s="26">
        <v>1.05593328497103E-2</v>
      </c>
      <c r="S96" s="29">
        <v>0.63</v>
      </c>
      <c r="T96" s="29">
        <v>0.71</v>
      </c>
      <c r="U96" s="29">
        <v>0</v>
      </c>
      <c r="V96" s="29">
        <v>0.82</v>
      </c>
      <c r="W96" s="29">
        <v>0.81</v>
      </c>
      <c r="X96" s="22" t="s">
        <v>153</v>
      </c>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c r="BA96" s="34"/>
      <c r="BB96" s="34"/>
      <c r="BC96" s="34"/>
      <c r="BD96" s="34"/>
      <c r="BE96" s="34"/>
      <c r="BF96" s="34"/>
      <c r="BG96" s="34"/>
      <c r="BH96" s="34"/>
      <c r="BI96" s="35"/>
      <c r="BJ96" s="35"/>
      <c r="BK96" s="35"/>
      <c r="BL96" s="35"/>
      <c r="BM96" s="35"/>
      <c r="BN96" s="35"/>
      <c r="BO96" s="38"/>
      <c r="BP96" s="38"/>
      <c r="BQ96" s="38"/>
      <c r="BR96" s="38"/>
      <c r="BS96" s="38"/>
      <c r="BT96" s="38"/>
      <c r="BU96" s="38"/>
      <c r="BV96" s="38"/>
      <c r="BW96" s="38"/>
      <c r="BX96" s="38"/>
      <c r="BY96" s="38"/>
      <c r="BZ96" s="38"/>
      <c r="CA96" s="38"/>
      <c r="CB96" s="38"/>
      <c r="CC96" s="38"/>
      <c r="CD96" s="49">
        <v>253</v>
      </c>
      <c r="CE96" s="50">
        <v>972342</v>
      </c>
      <c r="CF96" s="33"/>
    </row>
    <row r="97" spans="1:84" x14ac:dyDescent="0.2">
      <c r="A97" s="6" t="s">
        <v>443</v>
      </c>
      <c r="B97" s="6" t="s">
        <v>444</v>
      </c>
      <c r="C97" s="6" t="s">
        <v>439</v>
      </c>
      <c r="D97" s="6" t="s">
        <v>169</v>
      </c>
      <c r="E97" s="6" t="s">
        <v>440</v>
      </c>
      <c r="F97" s="10"/>
      <c r="G97" s="9"/>
      <c r="H97" s="9"/>
      <c r="I97" s="16" t="s">
        <v>149</v>
      </c>
      <c r="J97" s="16" t="s">
        <v>149</v>
      </c>
      <c r="K97" s="7">
        <v>25</v>
      </c>
      <c r="L97" s="49">
        <v>203</v>
      </c>
      <c r="M97" s="17">
        <v>926888</v>
      </c>
      <c r="N97" s="18" t="s">
        <v>207</v>
      </c>
      <c r="O97" s="19" t="s">
        <v>152</v>
      </c>
      <c r="P97" s="19" t="s">
        <v>152</v>
      </c>
      <c r="Q97" s="26">
        <v>0.133004926108374</v>
      </c>
      <c r="R97" s="26">
        <v>-1.7434684665245399E-2</v>
      </c>
      <c r="S97" s="29">
        <v>0.16</v>
      </c>
      <c r="T97" s="29">
        <v>0.37</v>
      </c>
      <c r="U97" s="29">
        <v>0</v>
      </c>
      <c r="V97" s="29">
        <v>0.56000000000000005</v>
      </c>
      <c r="W97" s="29">
        <v>0.56000000000000005</v>
      </c>
      <c r="X97" s="22" t="s">
        <v>165</v>
      </c>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4"/>
      <c r="AX97" s="34"/>
      <c r="AY97" s="34"/>
      <c r="AZ97" s="34"/>
      <c r="BA97" s="34"/>
      <c r="BB97" s="34"/>
      <c r="BC97" s="34"/>
      <c r="BD97" s="34"/>
      <c r="BE97" s="34"/>
      <c r="BF97" s="34"/>
      <c r="BG97" s="34"/>
      <c r="BH97" s="34"/>
      <c r="BI97" s="35"/>
      <c r="BJ97" s="35"/>
      <c r="BK97" s="35"/>
      <c r="BL97" s="35"/>
      <c r="BM97" s="35"/>
      <c r="BN97" s="35"/>
      <c r="BO97" s="38"/>
      <c r="BP97" s="38"/>
      <c r="BQ97" s="38"/>
      <c r="BR97" s="38"/>
      <c r="BS97" s="38"/>
      <c r="BT97" s="38"/>
      <c r="BU97" s="38"/>
      <c r="BV97" s="38"/>
      <c r="BW97" s="38"/>
      <c r="BX97" s="38"/>
      <c r="BY97" s="38"/>
      <c r="BZ97" s="38"/>
      <c r="CA97" s="38"/>
      <c r="CB97" s="38"/>
      <c r="CC97" s="38"/>
      <c r="CD97" s="49">
        <v>230</v>
      </c>
      <c r="CE97" s="50">
        <v>910728</v>
      </c>
      <c r="CF97" s="33"/>
    </row>
    <row r="98" spans="1:84" x14ac:dyDescent="0.2">
      <c r="A98" s="6" t="s">
        <v>445</v>
      </c>
      <c r="B98" s="6" t="s">
        <v>446</v>
      </c>
      <c r="C98" s="6" t="s">
        <v>439</v>
      </c>
      <c r="D98" s="6" t="s">
        <v>169</v>
      </c>
      <c r="E98" s="6" t="s">
        <v>440</v>
      </c>
      <c r="F98" s="10"/>
      <c r="G98" s="9"/>
      <c r="H98" s="9"/>
      <c r="I98" s="16" t="s">
        <v>149</v>
      </c>
      <c r="J98" s="16" t="s">
        <v>149</v>
      </c>
      <c r="K98" s="7">
        <v>26</v>
      </c>
      <c r="L98" s="49">
        <v>248</v>
      </c>
      <c r="M98" s="17">
        <v>906254</v>
      </c>
      <c r="N98" s="18" t="s">
        <v>207</v>
      </c>
      <c r="O98" s="19" t="s">
        <v>152</v>
      </c>
      <c r="P98" s="19" t="s">
        <v>152</v>
      </c>
      <c r="Q98" s="26">
        <v>1.6129032258064498E-2</v>
      </c>
      <c r="R98" s="26">
        <v>0</v>
      </c>
      <c r="S98" s="29">
        <v>0.64</v>
      </c>
      <c r="T98" s="29">
        <v>0.62</v>
      </c>
      <c r="U98" s="29">
        <v>0</v>
      </c>
      <c r="V98" s="29">
        <v>0.71</v>
      </c>
      <c r="W98" s="29">
        <v>0.84</v>
      </c>
      <c r="X98" s="22" t="s">
        <v>153</v>
      </c>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5"/>
      <c r="BJ98" s="35"/>
      <c r="BK98" s="35"/>
      <c r="BL98" s="35"/>
      <c r="BM98" s="35"/>
      <c r="BN98" s="35"/>
      <c r="BO98" s="38"/>
      <c r="BP98" s="38"/>
      <c r="BQ98" s="38"/>
      <c r="BR98" s="38"/>
      <c r="BS98" s="38"/>
      <c r="BT98" s="38"/>
      <c r="BU98" s="38"/>
      <c r="BV98" s="38"/>
      <c r="BW98" s="38"/>
      <c r="BX98" s="38"/>
      <c r="BY98" s="38"/>
      <c r="BZ98" s="38"/>
      <c r="CA98" s="38"/>
      <c r="CB98" s="38"/>
      <c r="CC98" s="38"/>
      <c r="CD98" s="49">
        <v>252</v>
      </c>
      <c r="CE98" s="50">
        <v>906254</v>
      </c>
      <c r="CF98" s="33"/>
    </row>
    <row r="99" spans="1:84" x14ac:dyDescent="0.2">
      <c r="A99" s="6" t="s">
        <v>447</v>
      </c>
      <c r="B99" s="6" t="s">
        <v>448</v>
      </c>
      <c r="C99" s="6" t="s">
        <v>439</v>
      </c>
      <c r="D99" s="6" t="s">
        <v>169</v>
      </c>
      <c r="E99" s="6" t="s">
        <v>440</v>
      </c>
      <c r="F99" s="10"/>
      <c r="G99" s="9"/>
      <c r="H99" s="9"/>
      <c r="I99" s="16" t="s">
        <v>149</v>
      </c>
      <c r="J99" s="16" t="s">
        <v>149</v>
      </c>
      <c r="K99" s="7">
        <v>32</v>
      </c>
      <c r="L99" s="49">
        <v>195</v>
      </c>
      <c r="M99" s="17">
        <v>832497</v>
      </c>
      <c r="N99" s="18" t="s">
        <v>207</v>
      </c>
      <c r="O99" s="19" t="s">
        <v>152</v>
      </c>
      <c r="P99" s="19" t="s">
        <v>152</v>
      </c>
      <c r="Q99" s="26">
        <v>8.7179487179487203E-2</v>
      </c>
      <c r="R99" s="26">
        <v>0</v>
      </c>
      <c r="S99" s="29">
        <v>0.77</v>
      </c>
      <c r="T99" s="29">
        <v>0.74</v>
      </c>
      <c r="U99" s="29">
        <v>0</v>
      </c>
      <c r="V99" s="29">
        <v>0.51</v>
      </c>
      <c r="W99" s="29">
        <v>0.73</v>
      </c>
      <c r="X99" s="22" t="s">
        <v>165</v>
      </c>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c r="BG99" s="34"/>
      <c r="BH99" s="34"/>
      <c r="BI99" s="35"/>
      <c r="BJ99" s="35"/>
      <c r="BK99" s="35"/>
      <c r="BL99" s="35"/>
      <c r="BM99" s="35"/>
      <c r="BN99" s="35"/>
      <c r="BO99" s="38"/>
      <c r="BP99" s="38"/>
      <c r="BQ99" s="38"/>
      <c r="BR99" s="38"/>
      <c r="BS99" s="38"/>
      <c r="BT99" s="38"/>
      <c r="BU99" s="38"/>
      <c r="BV99" s="38"/>
      <c r="BW99" s="38"/>
      <c r="BX99" s="38"/>
      <c r="BY99" s="38"/>
      <c r="BZ99" s="38"/>
      <c r="CA99" s="38"/>
      <c r="CB99" s="38"/>
      <c r="CC99" s="38"/>
      <c r="CD99" s="49">
        <v>212</v>
      </c>
      <c r="CE99" s="50">
        <v>832497</v>
      </c>
      <c r="CF99" s="33"/>
    </row>
    <row r="100" spans="1:84" x14ac:dyDescent="0.2">
      <c r="A100" s="6" t="s">
        <v>449</v>
      </c>
      <c r="B100" s="6" t="s">
        <v>450</v>
      </c>
      <c r="C100" s="6" t="s">
        <v>439</v>
      </c>
      <c r="D100" s="6" t="s">
        <v>223</v>
      </c>
      <c r="E100" s="6" t="s">
        <v>451</v>
      </c>
      <c r="F100" s="10"/>
      <c r="G100" s="9"/>
      <c r="H100" s="9"/>
      <c r="I100" s="16" t="s">
        <v>149</v>
      </c>
      <c r="J100" s="16" t="s">
        <v>149</v>
      </c>
      <c r="K100" s="7">
        <v>98</v>
      </c>
      <c r="L100" s="49">
        <v>252</v>
      </c>
      <c r="M100" s="17">
        <v>4331260</v>
      </c>
      <c r="N100" s="18" t="s">
        <v>207</v>
      </c>
      <c r="O100" s="19" t="s">
        <v>152</v>
      </c>
      <c r="P100" s="19" t="s">
        <v>152</v>
      </c>
      <c r="Q100" s="26">
        <v>7.9365079365079402E-2</v>
      </c>
      <c r="R100" s="26">
        <v>0</v>
      </c>
      <c r="S100" s="29">
        <v>0.14000000000000001</v>
      </c>
      <c r="T100" s="29">
        <v>0.55000000000000004</v>
      </c>
      <c r="U100" s="29">
        <v>0</v>
      </c>
      <c r="V100" s="29">
        <v>0.76</v>
      </c>
      <c r="W100" s="29">
        <v>0.79</v>
      </c>
      <c r="X100" s="22" t="s">
        <v>165</v>
      </c>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c r="BG100" s="34"/>
      <c r="BH100" s="34"/>
      <c r="BI100" s="35"/>
      <c r="BJ100" s="35"/>
      <c r="BK100" s="35"/>
      <c r="BL100" s="35"/>
      <c r="BM100" s="35"/>
      <c r="BN100" s="35"/>
      <c r="BO100" s="38"/>
      <c r="BP100" s="38"/>
      <c r="BQ100" s="38"/>
      <c r="BR100" s="38"/>
      <c r="BS100" s="38"/>
      <c r="BT100" s="38"/>
      <c r="BU100" s="38"/>
      <c r="BV100" s="38"/>
      <c r="BW100" s="38"/>
      <c r="BX100" s="38"/>
      <c r="BY100" s="38"/>
      <c r="BZ100" s="38"/>
      <c r="CA100" s="38"/>
      <c r="CB100" s="38"/>
      <c r="CC100" s="38"/>
      <c r="CD100" s="49">
        <v>272</v>
      </c>
      <c r="CE100" s="50">
        <v>4331260</v>
      </c>
      <c r="CF100" s="33"/>
    </row>
    <row r="101" spans="1:84" x14ac:dyDescent="0.2">
      <c r="A101" s="6" t="s">
        <v>452</v>
      </c>
      <c r="B101" s="6" t="s">
        <v>453</v>
      </c>
      <c r="C101" s="6" t="s">
        <v>439</v>
      </c>
      <c r="D101" t="s">
        <v>147</v>
      </c>
      <c r="E101" s="6" t="s">
        <v>454</v>
      </c>
      <c r="F101" s="10"/>
      <c r="G101" s="10"/>
      <c r="H101" s="9"/>
      <c r="I101" s="16" t="s">
        <v>149</v>
      </c>
      <c r="J101" s="16" t="s">
        <v>149</v>
      </c>
      <c r="K101" s="7">
        <v>110</v>
      </c>
      <c r="L101" s="49">
        <v>224</v>
      </c>
      <c r="M101" s="17">
        <v>930179</v>
      </c>
      <c r="N101" s="18" t="s">
        <v>207</v>
      </c>
      <c r="O101" s="19" t="s">
        <v>152</v>
      </c>
      <c r="P101" s="19" t="s">
        <v>152</v>
      </c>
      <c r="Q101" s="26">
        <v>0.48214285714285698</v>
      </c>
      <c r="R101" s="26">
        <v>2.7715095696634702E-3</v>
      </c>
      <c r="S101" s="29">
        <v>0.95</v>
      </c>
      <c r="T101" s="29">
        <v>0.98</v>
      </c>
      <c r="U101" s="29">
        <v>0</v>
      </c>
      <c r="V101" s="29">
        <v>0.99</v>
      </c>
      <c r="W101" s="29">
        <v>0.79</v>
      </c>
      <c r="X101" s="22" t="s">
        <v>165</v>
      </c>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c r="BG101" s="34"/>
      <c r="BH101" s="34"/>
      <c r="BI101" s="35"/>
      <c r="BJ101" s="35"/>
      <c r="BK101" s="35"/>
      <c r="BL101" s="35"/>
      <c r="BM101" s="35"/>
      <c r="BN101" s="35"/>
      <c r="BO101" s="38"/>
      <c r="BP101" s="38"/>
      <c r="BQ101" s="38"/>
      <c r="BR101" s="38"/>
      <c r="BS101" s="38"/>
      <c r="BT101" s="38"/>
      <c r="BU101" s="38"/>
      <c r="BV101" s="38"/>
      <c r="BW101" s="38"/>
      <c r="BX101" s="38"/>
      <c r="BY101" s="38"/>
      <c r="BZ101" s="38"/>
      <c r="CA101" s="38"/>
      <c r="CB101" s="38"/>
      <c r="CC101" s="38"/>
      <c r="CD101" s="49">
        <v>332</v>
      </c>
      <c r="CE101" s="50">
        <v>932757</v>
      </c>
      <c r="CF101" s="33"/>
    </row>
    <row r="102" spans="1:84" x14ac:dyDescent="0.2">
      <c r="A102" s="6" t="s">
        <v>455</v>
      </c>
      <c r="B102" s="6" t="s">
        <v>456</v>
      </c>
      <c r="C102" s="6" t="s">
        <v>439</v>
      </c>
      <c r="D102" s="6" t="s">
        <v>174</v>
      </c>
      <c r="E102" s="6" t="s">
        <v>457</v>
      </c>
      <c r="F102" s="10"/>
      <c r="G102" s="9"/>
      <c r="H102" s="9"/>
      <c r="I102" s="16" t="s">
        <v>149</v>
      </c>
      <c r="J102" s="16" t="s">
        <v>149</v>
      </c>
      <c r="K102" s="7">
        <v>124</v>
      </c>
      <c r="L102" s="49">
        <v>725</v>
      </c>
      <c r="M102" s="17">
        <v>375253</v>
      </c>
      <c r="N102" s="18" t="s">
        <v>207</v>
      </c>
      <c r="O102" s="19" t="s">
        <v>152</v>
      </c>
      <c r="P102" s="19" t="s">
        <v>152</v>
      </c>
      <c r="Q102" s="26">
        <v>2.06896551724138E-2</v>
      </c>
      <c r="R102" s="26">
        <v>0.16918985324567701</v>
      </c>
      <c r="S102" s="29">
        <v>0.49</v>
      </c>
      <c r="T102" s="29">
        <v>0.59</v>
      </c>
      <c r="U102" s="29">
        <v>0.08</v>
      </c>
      <c r="V102" s="29">
        <v>0.52</v>
      </c>
      <c r="W102" s="29">
        <v>0.78</v>
      </c>
      <c r="X102" s="22" t="s">
        <v>165</v>
      </c>
      <c r="Y102" s="34"/>
      <c r="Z102" s="34"/>
      <c r="AA102" s="34"/>
      <c r="AB102" s="34"/>
      <c r="AC102" s="34"/>
      <c r="AD102" s="34"/>
      <c r="AE102" s="34"/>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34"/>
      <c r="BH102" s="34"/>
      <c r="BI102" s="35"/>
      <c r="BJ102" s="35"/>
      <c r="BK102" s="35"/>
      <c r="BL102" s="35"/>
      <c r="BM102" s="35"/>
      <c r="BN102" s="35"/>
      <c r="BO102" s="38"/>
      <c r="BP102" s="38"/>
      <c r="BQ102" s="38"/>
      <c r="BR102" s="38"/>
      <c r="BS102" s="38"/>
      <c r="BT102" s="38"/>
      <c r="BU102" s="38"/>
      <c r="BV102" s="38"/>
      <c r="BW102" s="38"/>
      <c r="BX102" s="38"/>
      <c r="BY102" s="38"/>
      <c r="BZ102" s="38"/>
      <c r="CA102" s="38"/>
      <c r="CB102" s="38"/>
      <c r="CC102" s="38"/>
      <c r="CD102" s="49">
        <v>740</v>
      </c>
      <c r="CE102" s="50">
        <v>438742</v>
      </c>
      <c r="CF102" s="33"/>
    </row>
    <row r="103" spans="1:84" x14ac:dyDescent="0.2">
      <c r="A103" s="6" t="s">
        <v>458</v>
      </c>
      <c r="B103" s="6" t="s">
        <v>459</v>
      </c>
      <c r="C103" s="6" t="s">
        <v>439</v>
      </c>
      <c r="D103" s="6" t="s">
        <v>174</v>
      </c>
      <c r="E103" s="6" t="s">
        <v>460</v>
      </c>
      <c r="F103" s="10"/>
      <c r="G103" s="9"/>
      <c r="H103" s="9"/>
      <c r="I103" s="16" t="s">
        <v>149</v>
      </c>
      <c r="J103" s="16" t="s">
        <v>149</v>
      </c>
      <c r="K103" s="7">
        <v>118</v>
      </c>
      <c r="L103" s="49">
        <v>195</v>
      </c>
      <c r="M103" s="17">
        <v>584952</v>
      </c>
      <c r="N103" s="18" t="s">
        <v>207</v>
      </c>
      <c r="O103" s="19" t="s">
        <v>152</v>
      </c>
      <c r="P103" s="19" t="s">
        <v>152</v>
      </c>
      <c r="Q103" s="26">
        <v>-1.02564102564103E-2</v>
      </c>
      <c r="R103" s="26">
        <v>1.4363640093546099</v>
      </c>
      <c r="S103" s="29">
        <v>0.1</v>
      </c>
      <c r="T103" s="29">
        <v>0.36</v>
      </c>
      <c r="U103" s="29">
        <v>0.01</v>
      </c>
      <c r="V103" s="29">
        <v>0.51</v>
      </c>
      <c r="W103" s="29">
        <v>0.8</v>
      </c>
      <c r="X103" s="22" t="s">
        <v>153</v>
      </c>
      <c r="Y103" s="34"/>
      <c r="Z103" s="34"/>
      <c r="AA103" s="34"/>
      <c r="AB103" s="34"/>
      <c r="AC103" s="34"/>
      <c r="AD103" s="34"/>
      <c r="AE103" s="34"/>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34"/>
      <c r="BH103" s="34"/>
      <c r="BI103" s="35"/>
      <c r="BJ103" s="35"/>
      <c r="BK103" s="35"/>
      <c r="BL103" s="35"/>
      <c r="BM103" s="35"/>
      <c r="BN103" s="35"/>
      <c r="BO103" s="38"/>
      <c r="BP103" s="38"/>
      <c r="BQ103" s="38"/>
      <c r="BR103" s="38"/>
      <c r="BS103" s="38"/>
      <c r="BT103" s="38"/>
      <c r="BU103" s="38"/>
      <c r="BV103" s="38"/>
      <c r="BW103" s="38"/>
      <c r="BX103" s="38"/>
      <c r="BY103" s="38"/>
      <c r="BZ103" s="38"/>
      <c r="CA103" s="38"/>
      <c r="CB103" s="38"/>
      <c r="CC103" s="38"/>
      <c r="CD103" s="49">
        <v>193</v>
      </c>
      <c r="CE103" s="50">
        <v>1425156</v>
      </c>
      <c r="CF103" s="33"/>
    </row>
    <row r="104" spans="1:84" x14ac:dyDescent="0.2">
      <c r="A104" s="6" t="s">
        <v>461</v>
      </c>
      <c r="B104" s="6" t="s">
        <v>462</v>
      </c>
      <c r="C104" s="6" t="s">
        <v>463</v>
      </c>
      <c r="D104" s="6" t="s">
        <v>295</v>
      </c>
      <c r="E104" s="6" t="s">
        <v>464</v>
      </c>
      <c r="F104" s="10"/>
      <c r="G104" s="9"/>
      <c r="H104" s="10"/>
      <c r="I104" s="16" t="s">
        <v>149</v>
      </c>
      <c r="J104" s="13" t="s">
        <v>150</v>
      </c>
      <c r="K104" s="7">
        <v>23</v>
      </c>
      <c r="L104" s="49">
        <v>360</v>
      </c>
      <c r="M104" s="17">
        <v>14362625</v>
      </c>
      <c r="N104" s="18" t="s">
        <v>207</v>
      </c>
      <c r="O104" s="19" t="s">
        <v>152</v>
      </c>
      <c r="P104" s="19" t="s">
        <v>152</v>
      </c>
      <c r="Q104" s="26" t="s">
        <v>152</v>
      </c>
      <c r="R104" s="26" t="s">
        <v>152</v>
      </c>
      <c r="S104" s="29">
        <v>0.18</v>
      </c>
      <c r="T104" s="29">
        <v>0.22</v>
      </c>
      <c r="U104" s="29">
        <v>0.06</v>
      </c>
      <c r="V104" s="29">
        <v>0.21</v>
      </c>
      <c r="W104" s="29">
        <v>0.42</v>
      </c>
      <c r="X104" s="22" t="s">
        <v>165</v>
      </c>
      <c r="Y104" s="34"/>
      <c r="Z104" s="34"/>
      <c r="AA104" s="34"/>
      <c r="AB104" s="34"/>
      <c r="AC104" s="34"/>
      <c r="AD104" s="34"/>
      <c r="AE104" s="34"/>
      <c r="AF104" s="34"/>
      <c r="AG104" s="34"/>
      <c r="AH104" s="34"/>
      <c r="AI104" s="34"/>
      <c r="AJ104" s="34"/>
      <c r="AK104" s="34"/>
      <c r="AL104" s="34"/>
      <c r="AM104" s="34"/>
      <c r="AN104" s="34"/>
      <c r="AO104" s="34"/>
      <c r="AP104" s="34"/>
      <c r="AQ104" s="34"/>
      <c r="AR104" s="34"/>
      <c r="AS104" s="34"/>
      <c r="AT104" s="34"/>
      <c r="AU104" s="34"/>
      <c r="AV104" s="34"/>
      <c r="AW104" s="34"/>
      <c r="AX104" s="34"/>
      <c r="AY104" s="34"/>
      <c r="AZ104" s="34"/>
      <c r="BA104" s="34"/>
      <c r="BB104" s="34"/>
      <c r="BC104" s="34"/>
      <c r="BD104" s="34"/>
      <c r="BE104" s="34"/>
      <c r="BF104" s="34"/>
      <c r="BG104" s="34"/>
      <c r="BH104" s="34"/>
      <c r="BI104" s="35"/>
      <c r="BJ104" s="35"/>
      <c r="BK104" s="35"/>
      <c r="BL104" s="35"/>
      <c r="BM104" s="35"/>
      <c r="BN104" s="35"/>
      <c r="BO104" s="38"/>
      <c r="BP104" s="38"/>
      <c r="BQ104" s="38"/>
      <c r="BR104" s="38"/>
      <c r="BS104" s="38"/>
      <c r="BT104" s="38"/>
      <c r="BU104" s="38"/>
      <c r="BV104" s="38"/>
      <c r="BW104" s="38"/>
      <c r="BX104" s="38"/>
      <c r="BY104" s="38"/>
      <c r="BZ104" s="38"/>
      <c r="CA104" s="38"/>
      <c r="CB104" s="38"/>
      <c r="CC104" s="38"/>
      <c r="CD104" s="44">
        <v>1</v>
      </c>
      <c r="CE104" s="44">
        <v>1</v>
      </c>
      <c r="CF104" s="33"/>
    </row>
    <row r="105" spans="1:84" x14ac:dyDescent="0.2">
      <c r="A105" s="6" t="s">
        <v>465</v>
      </c>
      <c r="B105" s="6" t="s">
        <v>466</v>
      </c>
      <c r="C105" s="6" t="s">
        <v>467</v>
      </c>
      <c r="D105" s="6" t="s">
        <v>157</v>
      </c>
      <c r="E105" t="s">
        <v>194</v>
      </c>
      <c r="F105" s="10"/>
      <c r="G105" s="9"/>
      <c r="H105" s="9"/>
      <c r="I105" s="16" t="s">
        <v>149</v>
      </c>
      <c r="J105" s="16" t="s">
        <v>149</v>
      </c>
      <c r="K105" s="7">
        <v>55</v>
      </c>
      <c r="L105" s="49">
        <v>241</v>
      </c>
      <c r="M105" s="17">
        <v>162472</v>
      </c>
      <c r="N105" s="18" t="s">
        <v>207</v>
      </c>
      <c r="O105" s="19" t="s">
        <v>152</v>
      </c>
      <c r="P105" s="19" t="s">
        <v>152</v>
      </c>
      <c r="Q105" s="26">
        <v>5.39419087136929E-2</v>
      </c>
      <c r="R105" s="26">
        <v>4.4130680978876399E-3</v>
      </c>
      <c r="S105" s="29">
        <v>0.56999999999999995</v>
      </c>
      <c r="T105" s="29">
        <v>0.77</v>
      </c>
      <c r="U105" s="29">
        <v>0.52</v>
      </c>
      <c r="V105" s="29">
        <v>0.16</v>
      </c>
      <c r="W105" s="29">
        <v>0.94</v>
      </c>
      <c r="X105" s="22" t="s">
        <v>153</v>
      </c>
      <c r="Y105" s="34"/>
      <c r="Z105" s="34"/>
      <c r="AA105" s="34"/>
      <c r="AB105" s="34"/>
      <c r="AC105" s="34"/>
      <c r="AD105" s="34"/>
      <c r="AE105" s="34"/>
      <c r="AF105" s="34"/>
      <c r="AG105" s="34"/>
      <c r="AH105" s="34"/>
      <c r="AI105" s="34"/>
      <c r="AJ105" s="34"/>
      <c r="AK105" s="34"/>
      <c r="AL105" s="34"/>
      <c r="AM105" s="34"/>
      <c r="AN105" s="34"/>
      <c r="AO105" s="34"/>
      <c r="AP105" s="34"/>
      <c r="AQ105" s="34"/>
      <c r="AR105" s="34"/>
      <c r="AS105" s="34"/>
      <c r="AT105" s="34"/>
      <c r="AU105" s="34"/>
      <c r="AV105" s="34"/>
      <c r="AW105" s="34"/>
      <c r="AX105" s="34"/>
      <c r="AY105" s="34"/>
      <c r="AZ105" s="34"/>
      <c r="BA105" s="34"/>
      <c r="BB105" s="34"/>
      <c r="BC105" s="34"/>
      <c r="BD105" s="34"/>
      <c r="BE105" s="34"/>
      <c r="BF105" s="34"/>
      <c r="BG105" s="34"/>
      <c r="BH105" s="34"/>
      <c r="BI105" s="35"/>
      <c r="BJ105" s="35"/>
      <c r="BK105" s="35"/>
      <c r="BL105" s="35"/>
      <c r="BM105" s="35"/>
      <c r="BN105" s="35"/>
      <c r="BO105" s="38"/>
      <c r="BP105" s="38"/>
      <c r="BQ105" s="40">
        <v>-13</v>
      </c>
      <c r="BR105" s="38"/>
      <c r="BS105" s="38"/>
      <c r="BT105" s="38"/>
      <c r="BU105" s="38"/>
      <c r="BV105" s="38"/>
      <c r="BW105" s="38"/>
      <c r="BX105" s="38"/>
      <c r="BY105" s="38"/>
      <c r="BZ105" s="38"/>
      <c r="CA105" s="38"/>
      <c r="CB105" s="38"/>
      <c r="CC105" s="47"/>
      <c r="CD105" s="52">
        <f t="shared" ref="CD105:CD128" si="0">L105-BQ105</f>
        <v>254</v>
      </c>
      <c r="CE105" s="50">
        <v>163189</v>
      </c>
      <c r="CF105" s="33"/>
    </row>
    <row r="106" spans="1:84" x14ac:dyDescent="0.2">
      <c r="A106" s="6" t="s">
        <v>468</v>
      </c>
      <c r="B106" s="6" t="s">
        <v>469</v>
      </c>
      <c r="C106" s="6" t="s">
        <v>467</v>
      </c>
      <c r="D106" s="6" t="s">
        <v>157</v>
      </c>
      <c r="E106" t="s">
        <v>194</v>
      </c>
      <c r="F106" s="10"/>
      <c r="G106" s="9"/>
      <c r="H106" s="9"/>
      <c r="I106" s="16" t="s">
        <v>149</v>
      </c>
      <c r="J106" s="16" t="s">
        <v>149</v>
      </c>
      <c r="K106" s="7">
        <v>59</v>
      </c>
      <c r="L106" s="49">
        <v>291</v>
      </c>
      <c r="M106" s="17">
        <v>222858</v>
      </c>
      <c r="N106" s="18" t="s">
        <v>207</v>
      </c>
      <c r="O106" s="19" t="s">
        <v>152</v>
      </c>
      <c r="P106" s="19" t="s">
        <v>152</v>
      </c>
      <c r="Q106" s="26">
        <v>0</v>
      </c>
      <c r="R106" s="26">
        <v>1.53775049583143E-2</v>
      </c>
      <c r="S106" s="29">
        <v>0.56000000000000005</v>
      </c>
      <c r="T106" s="29">
        <v>0.72</v>
      </c>
      <c r="U106" s="29">
        <v>0.5</v>
      </c>
      <c r="V106" s="29">
        <v>0.19</v>
      </c>
      <c r="W106" s="29">
        <v>0.86</v>
      </c>
      <c r="X106" s="22" t="s">
        <v>153</v>
      </c>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5"/>
      <c r="BJ106" s="35"/>
      <c r="BK106" s="35"/>
      <c r="BL106" s="35"/>
      <c r="BM106" s="35"/>
      <c r="BN106" s="35"/>
      <c r="BO106" s="38"/>
      <c r="BP106" s="38"/>
      <c r="BQ106" s="40">
        <v>0</v>
      </c>
      <c r="BR106" s="38"/>
      <c r="BS106" s="38"/>
      <c r="BT106" s="38"/>
      <c r="BU106" s="38"/>
      <c r="BV106" s="38"/>
      <c r="BW106" s="38"/>
      <c r="BX106" s="38"/>
      <c r="BY106" s="38"/>
      <c r="BZ106" s="38"/>
      <c r="CA106" s="38"/>
      <c r="CB106" s="38"/>
      <c r="CC106" s="47"/>
      <c r="CD106" s="52">
        <f t="shared" si="0"/>
        <v>291</v>
      </c>
      <c r="CE106" s="50">
        <v>226285</v>
      </c>
      <c r="CF106" s="33"/>
    </row>
    <row r="107" spans="1:84" x14ac:dyDescent="0.2">
      <c r="A107" s="6" t="s">
        <v>470</v>
      </c>
      <c r="B107" s="6" t="s">
        <v>471</v>
      </c>
      <c r="C107" s="6" t="s">
        <v>467</v>
      </c>
      <c r="D107" s="6" t="s">
        <v>157</v>
      </c>
      <c r="E107" t="s">
        <v>194</v>
      </c>
      <c r="F107" s="10"/>
      <c r="G107" s="9"/>
      <c r="H107" s="9"/>
      <c r="I107" s="16" t="s">
        <v>149</v>
      </c>
      <c r="J107" s="16" t="s">
        <v>149</v>
      </c>
      <c r="K107" s="7">
        <v>51</v>
      </c>
      <c r="L107" s="49">
        <v>306</v>
      </c>
      <c r="M107" s="17">
        <v>367952</v>
      </c>
      <c r="N107" s="18" t="s">
        <v>207</v>
      </c>
      <c r="O107" s="19" t="s">
        <v>152</v>
      </c>
      <c r="P107" s="19" t="s">
        <v>152</v>
      </c>
      <c r="Q107" s="26">
        <v>7.8431372549019607E-2</v>
      </c>
      <c r="R107" s="26">
        <v>3.0840979258164099E-2</v>
      </c>
      <c r="S107" s="29">
        <v>0.64</v>
      </c>
      <c r="T107" s="29">
        <v>0.81</v>
      </c>
      <c r="U107" s="29">
        <v>0.54</v>
      </c>
      <c r="V107" s="29">
        <v>0.14000000000000001</v>
      </c>
      <c r="W107" s="29">
        <v>0.87</v>
      </c>
      <c r="X107" s="22" t="s">
        <v>153</v>
      </c>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5"/>
      <c r="BJ107" s="35"/>
      <c r="BK107" s="35"/>
      <c r="BL107" s="35"/>
      <c r="BM107" s="35"/>
      <c r="BN107" s="35"/>
      <c r="BO107" s="38"/>
      <c r="BP107" s="38"/>
      <c r="BQ107" s="40">
        <v>-24</v>
      </c>
      <c r="BR107" s="38"/>
      <c r="BS107" s="38"/>
      <c r="BT107" s="38"/>
      <c r="BU107" s="38"/>
      <c r="BV107" s="38"/>
      <c r="BW107" s="38"/>
      <c r="BX107" s="38"/>
      <c r="BY107" s="38"/>
      <c r="BZ107" s="38"/>
      <c r="CA107" s="38"/>
      <c r="CB107" s="38"/>
      <c r="CC107" s="47"/>
      <c r="CD107" s="52">
        <f t="shared" si="0"/>
        <v>330</v>
      </c>
      <c r="CE107" s="50">
        <v>379300</v>
      </c>
      <c r="CF107" s="33"/>
    </row>
    <row r="108" spans="1:84" x14ac:dyDescent="0.2">
      <c r="A108" s="6" t="s">
        <v>472</v>
      </c>
      <c r="B108" s="6" t="s">
        <v>473</v>
      </c>
      <c r="C108" s="6" t="s">
        <v>467</v>
      </c>
      <c r="D108" s="6" t="s">
        <v>157</v>
      </c>
      <c r="E108" s="7" t="s">
        <v>194</v>
      </c>
      <c r="F108" s="10"/>
      <c r="G108" s="9"/>
      <c r="H108" s="9"/>
      <c r="I108" s="16" t="s">
        <v>149</v>
      </c>
      <c r="J108" s="16" t="s">
        <v>149</v>
      </c>
      <c r="K108" s="7">
        <v>48</v>
      </c>
      <c r="L108" s="49">
        <v>321</v>
      </c>
      <c r="M108" s="17">
        <v>218366</v>
      </c>
      <c r="N108" s="18" t="s">
        <v>207</v>
      </c>
      <c r="O108" s="19" t="s">
        <v>152</v>
      </c>
      <c r="P108" s="19" t="s">
        <v>152</v>
      </c>
      <c r="Q108" s="26">
        <v>0</v>
      </c>
      <c r="R108" s="26">
        <v>1.6742533178242001E-2</v>
      </c>
      <c r="S108" s="29">
        <v>0.68</v>
      </c>
      <c r="T108" s="29">
        <v>0.78</v>
      </c>
      <c r="U108" s="29">
        <v>0.42</v>
      </c>
      <c r="V108" s="29">
        <v>0.1</v>
      </c>
      <c r="W108" s="29">
        <v>0.93</v>
      </c>
      <c r="X108" s="22" t="s">
        <v>153</v>
      </c>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5"/>
      <c r="BJ108" s="35"/>
      <c r="BK108" s="35"/>
      <c r="BL108" s="35"/>
      <c r="BM108" s="35"/>
      <c r="BN108" s="35"/>
      <c r="BO108" s="38"/>
      <c r="BP108" s="38"/>
      <c r="BQ108" s="40">
        <v>0</v>
      </c>
      <c r="BR108" s="38"/>
      <c r="BS108" s="38"/>
      <c r="BT108" s="38"/>
      <c r="BU108" s="38"/>
      <c r="BV108" s="38"/>
      <c r="BW108" s="38"/>
      <c r="BX108" s="38"/>
      <c r="BY108" s="38"/>
      <c r="BZ108" s="38"/>
      <c r="CA108" s="38"/>
      <c r="CB108" s="38"/>
      <c r="CC108" s="47"/>
      <c r="CD108" s="52">
        <f t="shared" si="0"/>
        <v>321</v>
      </c>
      <c r="CE108" s="50">
        <v>222022</v>
      </c>
      <c r="CF108" s="33"/>
    </row>
    <row r="109" spans="1:84" x14ac:dyDescent="0.2">
      <c r="A109" s="6" t="s">
        <v>474</v>
      </c>
      <c r="B109" s="6" t="s">
        <v>475</v>
      </c>
      <c r="C109" s="6" t="s">
        <v>467</v>
      </c>
      <c r="D109" s="6" t="s">
        <v>157</v>
      </c>
      <c r="E109" s="7" t="s">
        <v>476</v>
      </c>
      <c r="F109" s="10"/>
      <c r="G109" s="9"/>
      <c r="H109" s="9"/>
      <c r="I109" s="16" t="s">
        <v>149</v>
      </c>
      <c r="J109" s="16" t="s">
        <v>149</v>
      </c>
      <c r="K109" s="7">
        <v>13</v>
      </c>
      <c r="L109" s="49">
        <v>126</v>
      </c>
      <c r="M109" s="17">
        <v>95694</v>
      </c>
      <c r="N109" s="18" t="s">
        <v>207</v>
      </c>
      <c r="O109" s="19" t="s">
        <v>152</v>
      </c>
      <c r="P109" s="19" t="s">
        <v>152</v>
      </c>
      <c r="Q109" s="26">
        <v>3.1746031746031703E-2</v>
      </c>
      <c r="R109" s="26">
        <v>5.2970928166865203E-2</v>
      </c>
      <c r="S109" s="29">
        <v>0.66</v>
      </c>
      <c r="T109" s="29">
        <v>0.75</v>
      </c>
      <c r="U109" s="29">
        <v>1</v>
      </c>
      <c r="V109" s="29">
        <v>0</v>
      </c>
      <c r="W109" s="29">
        <v>0.87</v>
      </c>
      <c r="X109" s="22" t="s">
        <v>153</v>
      </c>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c r="BC109" s="34"/>
      <c r="BD109" s="34"/>
      <c r="BE109" s="34"/>
      <c r="BF109" s="34"/>
      <c r="BG109" s="34"/>
      <c r="BH109" s="34"/>
      <c r="BI109" s="35"/>
      <c r="BJ109" s="35"/>
      <c r="BK109" s="35"/>
      <c r="BL109" s="35"/>
      <c r="BM109" s="35"/>
      <c r="BN109" s="35"/>
      <c r="BO109" s="38"/>
      <c r="BP109" s="38"/>
      <c r="BQ109" s="40">
        <v>-4</v>
      </c>
      <c r="BR109" s="38"/>
      <c r="BS109" s="38"/>
      <c r="BT109" s="38"/>
      <c r="BU109" s="38"/>
      <c r="BV109" s="38"/>
      <c r="BW109" s="38"/>
      <c r="BX109" s="38"/>
      <c r="BY109" s="38"/>
      <c r="BZ109" s="38"/>
      <c r="CA109" s="38"/>
      <c r="CB109" s="38"/>
      <c r="CC109" s="47"/>
      <c r="CD109" s="52">
        <f t="shared" si="0"/>
        <v>130</v>
      </c>
      <c r="CE109" s="50">
        <v>100763</v>
      </c>
      <c r="CF109" s="33"/>
    </row>
    <row r="110" spans="1:84" x14ac:dyDescent="0.2">
      <c r="A110" s="6" t="s">
        <v>477</v>
      </c>
      <c r="B110" s="6" t="s">
        <v>478</v>
      </c>
      <c r="C110" s="6" t="s">
        <v>467</v>
      </c>
      <c r="D110" s="6" t="s">
        <v>157</v>
      </c>
      <c r="E110" s="6" t="s">
        <v>479</v>
      </c>
      <c r="F110" s="10"/>
      <c r="G110" s="9"/>
      <c r="H110" s="9"/>
      <c r="I110" s="16" t="s">
        <v>149</v>
      </c>
      <c r="J110" s="16" t="s">
        <v>149</v>
      </c>
      <c r="K110" s="7">
        <v>24</v>
      </c>
      <c r="L110" s="49">
        <v>90</v>
      </c>
      <c r="M110" s="17">
        <v>54578</v>
      </c>
      <c r="N110" s="18" t="s">
        <v>207</v>
      </c>
      <c r="O110" s="19" t="s">
        <v>152</v>
      </c>
      <c r="P110" s="19" t="s">
        <v>152</v>
      </c>
      <c r="Q110" s="26">
        <v>0</v>
      </c>
      <c r="R110" s="26">
        <v>0.18228956722488901</v>
      </c>
      <c r="S110" s="29">
        <v>0.69</v>
      </c>
      <c r="T110" s="29">
        <v>0.68</v>
      </c>
      <c r="U110" s="29">
        <v>0.5</v>
      </c>
      <c r="V110" s="29">
        <v>0.28000000000000003</v>
      </c>
      <c r="W110" s="29">
        <v>0.74</v>
      </c>
      <c r="X110" s="22" t="s">
        <v>165</v>
      </c>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c r="BC110" s="34"/>
      <c r="BD110" s="34"/>
      <c r="BE110" s="34"/>
      <c r="BF110" s="34"/>
      <c r="BG110" s="34"/>
      <c r="BH110" s="34"/>
      <c r="BI110" s="35"/>
      <c r="BJ110" s="35"/>
      <c r="BK110" s="35"/>
      <c r="BL110" s="35"/>
      <c r="BM110" s="35"/>
      <c r="BN110" s="35"/>
      <c r="BO110" s="38"/>
      <c r="BP110" s="38"/>
      <c r="BQ110" s="40">
        <v>0</v>
      </c>
      <c r="BR110" s="38"/>
      <c r="BS110" s="38"/>
      <c r="BT110" s="38"/>
      <c r="BU110" s="38"/>
      <c r="BV110" s="38"/>
      <c r="BW110" s="38"/>
      <c r="BX110" s="38"/>
      <c r="BY110" s="38"/>
      <c r="BZ110" s="38"/>
      <c r="CA110" s="38"/>
      <c r="CB110" s="38"/>
      <c r="CC110" s="47"/>
      <c r="CD110" s="52">
        <f t="shared" si="0"/>
        <v>90</v>
      </c>
      <c r="CE110" s="50">
        <v>64527</v>
      </c>
      <c r="CF110" s="33"/>
    </row>
    <row r="111" spans="1:84" x14ac:dyDescent="0.2">
      <c r="A111" s="6" t="s">
        <v>480</v>
      </c>
      <c r="B111" s="6" t="s">
        <v>481</v>
      </c>
      <c r="C111" s="6" t="s">
        <v>467</v>
      </c>
      <c r="D111" s="6" t="s">
        <v>157</v>
      </c>
      <c r="E111" s="6" t="s">
        <v>479</v>
      </c>
      <c r="F111" s="10"/>
      <c r="G111" s="9"/>
      <c r="H111" s="9"/>
      <c r="I111" s="16" t="s">
        <v>149</v>
      </c>
      <c r="J111" s="16" t="s">
        <v>149</v>
      </c>
      <c r="K111" s="7">
        <v>24</v>
      </c>
      <c r="L111" s="49">
        <v>86</v>
      </c>
      <c r="M111" s="17">
        <v>54703</v>
      </c>
      <c r="N111" s="18" t="s">
        <v>207</v>
      </c>
      <c r="O111" s="19" t="s">
        <v>152</v>
      </c>
      <c r="P111" s="19" t="s">
        <v>152</v>
      </c>
      <c r="Q111" s="26">
        <v>0</v>
      </c>
      <c r="R111" s="26">
        <v>0.180556825037018</v>
      </c>
      <c r="S111" s="29">
        <v>0.69</v>
      </c>
      <c r="T111" s="29">
        <v>0.68</v>
      </c>
      <c r="U111" s="29">
        <v>0.5</v>
      </c>
      <c r="V111" s="29">
        <v>0.28000000000000003</v>
      </c>
      <c r="W111" s="29">
        <v>0.74</v>
      </c>
      <c r="X111" s="22" t="s">
        <v>165</v>
      </c>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c r="BC111" s="34"/>
      <c r="BD111" s="34"/>
      <c r="BE111" s="34"/>
      <c r="BF111" s="34"/>
      <c r="BG111" s="34"/>
      <c r="BH111" s="34"/>
      <c r="BI111" s="35"/>
      <c r="BJ111" s="35"/>
      <c r="BK111" s="35"/>
      <c r="BL111" s="35"/>
      <c r="BM111" s="35"/>
      <c r="BN111" s="35"/>
      <c r="BO111" s="38"/>
      <c r="BP111" s="38"/>
      <c r="BQ111" s="40">
        <v>0</v>
      </c>
      <c r="BR111" s="38"/>
      <c r="BS111" s="38"/>
      <c r="BT111" s="38"/>
      <c r="BU111" s="38"/>
      <c r="BV111" s="38"/>
      <c r="BW111" s="38"/>
      <c r="BX111" s="38"/>
      <c r="BY111" s="38"/>
      <c r="BZ111" s="38"/>
      <c r="CA111" s="38"/>
      <c r="CB111" s="38"/>
      <c r="CC111" s="47"/>
      <c r="CD111" s="52">
        <f t="shared" si="0"/>
        <v>86</v>
      </c>
      <c r="CE111" s="50">
        <v>64580</v>
      </c>
      <c r="CF111" s="33"/>
    </row>
    <row r="112" spans="1:84" x14ac:dyDescent="0.2">
      <c r="A112" s="6" t="s">
        <v>482</v>
      </c>
      <c r="B112" s="6" t="s">
        <v>483</v>
      </c>
      <c r="C112" s="6" t="s">
        <v>467</v>
      </c>
      <c r="D112" s="6" t="s">
        <v>157</v>
      </c>
      <c r="E112" s="6" t="s">
        <v>479</v>
      </c>
      <c r="F112" s="10"/>
      <c r="G112" s="9"/>
      <c r="H112" s="9"/>
      <c r="I112" s="16" t="s">
        <v>149</v>
      </c>
      <c r="J112" s="16" t="s">
        <v>149</v>
      </c>
      <c r="K112" s="7">
        <v>25</v>
      </c>
      <c r="L112" s="49">
        <v>91</v>
      </c>
      <c r="M112" s="17">
        <v>51116</v>
      </c>
      <c r="N112" s="18" t="s">
        <v>207</v>
      </c>
      <c r="O112" s="19" t="s">
        <v>152</v>
      </c>
      <c r="P112" s="19" t="s">
        <v>152</v>
      </c>
      <c r="Q112" s="26">
        <v>0</v>
      </c>
      <c r="R112" s="26">
        <v>0.190038344158385</v>
      </c>
      <c r="S112" s="29">
        <v>0.66</v>
      </c>
      <c r="T112" s="29">
        <v>0.62</v>
      </c>
      <c r="U112" s="29">
        <v>0.27</v>
      </c>
      <c r="V112" s="29">
        <v>0.31</v>
      </c>
      <c r="W112" s="29">
        <v>0.74</v>
      </c>
      <c r="X112" s="22" t="s">
        <v>165</v>
      </c>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c r="BC112" s="34"/>
      <c r="BD112" s="34"/>
      <c r="BE112" s="34"/>
      <c r="BF112" s="34"/>
      <c r="BG112" s="34"/>
      <c r="BH112" s="34"/>
      <c r="BI112" s="35"/>
      <c r="BJ112" s="35"/>
      <c r="BK112" s="35"/>
      <c r="BL112" s="35"/>
      <c r="BM112" s="35"/>
      <c r="BN112" s="35"/>
      <c r="BO112" s="38"/>
      <c r="BP112" s="38"/>
      <c r="BQ112" s="40">
        <v>0</v>
      </c>
      <c r="BR112" s="38"/>
      <c r="BS112" s="38"/>
      <c r="BT112" s="38"/>
      <c r="BU112" s="38"/>
      <c r="BV112" s="38"/>
      <c r="BW112" s="38"/>
      <c r="BX112" s="38"/>
      <c r="BY112" s="38"/>
      <c r="BZ112" s="38"/>
      <c r="CA112" s="38"/>
      <c r="CB112" s="38"/>
      <c r="CC112" s="47"/>
      <c r="CD112" s="52">
        <f t="shared" si="0"/>
        <v>91</v>
      </c>
      <c r="CE112" s="50">
        <v>60830</v>
      </c>
      <c r="CF112" s="33"/>
    </row>
    <row r="113" spans="1:84" x14ac:dyDescent="0.2">
      <c r="A113" s="6" t="s">
        <v>484</v>
      </c>
      <c r="B113" s="6" t="s">
        <v>485</v>
      </c>
      <c r="C113" s="6" t="s">
        <v>467</v>
      </c>
      <c r="D113" s="6" t="s">
        <v>157</v>
      </c>
      <c r="E113" s="6" t="s">
        <v>479</v>
      </c>
      <c r="F113" s="10"/>
      <c r="G113" s="9"/>
      <c r="H113" s="9"/>
      <c r="I113" s="16" t="s">
        <v>149</v>
      </c>
      <c r="J113" s="16" t="s">
        <v>149</v>
      </c>
      <c r="K113" s="7">
        <v>25</v>
      </c>
      <c r="L113" s="49">
        <v>91</v>
      </c>
      <c r="M113" s="17">
        <v>51303</v>
      </c>
      <c r="N113" s="18" t="s">
        <v>207</v>
      </c>
      <c r="O113" s="19" t="s">
        <v>152</v>
      </c>
      <c r="P113" s="19" t="s">
        <v>152</v>
      </c>
      <c r="Q113" s="26">
        <v>0</v>
      </c>
      <c r="R113" s="26">
        <v>3.9919692805489002E-2</v>
      </c>
      <c r="S113" s="29">
        <v>0.66</v>
      </c>
      <c r="T113" s="29">
        <v>0.62</v>
      </c>
      <c r="U113" s="29">
        <v>0.27</v>
      </c>
      <c r="V113" s="29">
        <v>0.31</v>
      </c>
      <c r="W113" s="29">
        <v>0.74</v>
      </c>
      <c r="X113" s="22" t="s">
        <v>165</v>
      </c>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c r="BC113" s="34"/>
      <c r="BD113" s="34"/>
      <c r="BE113" s="34"/>
      <c r="BF113" s="34"/>
      <c r="BG113" s="34"/>
      <c r="BH113" s="34"/>
      <c r="BI113" s="35"/>
      <c r="BJ113" s="35"/>
      <c r="BK113" s="35"/>
      <c r="BL113" s="35"/>
      <c r="BM113" s="35"/>
      <c r="BN113" s="35"/>
      <c r="BO113" s="38"/>
      <c r="BP113" s="38"/>
      <c r="BQ113" s="40">
        <v>0</v>
      </c>
      <c r="BR113" s="38"/>
      <c r="BS113" s="38"/>
      <c r="BT113" s="38"/>
      <c r="BU113" s="38"/>
      <c r="BV113" s="38"/>
      <c r="BW113" s="38"/>
      <c r="BX113" s="38"/>
      <c r="BY113" s="38"/>
      <c r="BZ113" s="38"/>
      <c r="CA113" s="38"/>
      <c r="CB113" s="38"/>
      <c r="CC113" s="47"/>
      <c r="CD113" s="52">
        <f t="shared" si="0"/>
        <v>91</v>
      </c>
      <c r="CE113" s="50">
        <v>53351</v>
      </c>
      <c r="CF113" s="33"/>
    </row>
    <row r="114" spans="1:84" x14ac:dyDescent="0.2">
      <c r="A114" s="6" t="s">
        <v>486</v>
      </c>
      <c r="B114" s="6" t="s">
        <v>487</v>
      </c>
      <c r="C114" s="6" t="s">
        <v>467</v>
      </c>
      <c r="D114" s="6" t="s">
        <v>157</v>
      </c>
      <c r="E114" s="6" t="s">
        <v>479</v>
      </c>
      <c r="F114" s="10"/>
      <c r="G114" s="9"/>
      <c r="H114" s="9"/>
      <c r="I114" s="16" t="s">
        <v>149</v>
      </c>
      <c r="J114" s="16" t="s">
        <v>149</v>
      </c>
      <c r="K114" s="7">
        <v>25</v>
      </c>
      <c r="L114" s="49">
        <v>91</v>
      </c>
      <c r="M114" s="17">
        <v>52021</v>
      </c>
      <c r="N114" s="18" t="s">
        <v>207</v>
      </c>
      <c r="O114" s="19" t="s">
        <v>152</v>
      </c>
      <c r="P114" s="19" t="s">
        <v>152</v>
      </c>
      <c r="Q114" s="26">
        <v>0</v>
      </c>
      <c r="R114" s="26">
        <v>3.3870936737086903E-2</v>
      </c>
      <c r="S114" s="29">
        <v>0.66</v>
      </c>
      <c r="T114" s="29">
        <v>0.62</v>
      </c>
      <c r="U114" s="29">
        <v>0.27</v>
      </c>
      <c r="V114" s="29">
        <v>0.31</v>
      </c>
      <c r="W114" s="29">
        <v>0.75</v>
      </c>
      <c r="X114" s="22" t="s">
        <v>165</v>
      </c>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c r="BC114" s="34"/>
      <c r="BD114" s="34"/>
      <c r="BE114" s="34"/>
      <c r="BF114" s="34"/>
      <c r="BG114" s="34"/>
      <c r="BH114" s="34"/>
      <c r="BI114" s="35"/>
      <c r="BJ114" s="35"/>
      <c r="BK114" s="35"/>
      <c r="BL114" s="35"/>
      <c r="BM114" s="35"/>
      <c r="BN114" s="35"/>
      <c r="BO114" s="38"/>
      <c r="BP114" s="38"/>
      <c r="BQ114" s="40">
        <v>0</v>
      </c>
      <c r="BR114" s="38"/>
      <c r="BS114" s="38"/>
      <c r="BT114" s="38"/>
      <c r="BU114" s="38"/>
      <c r="BV114" s="38"/>
      <c r="BW114" s="38"/>
      <c r="BX114" s="38"/>
      <c r="BY114" s="38"/>
      <c r="BZ114" s="38"/>
      <c r="CA114" s="38"/>
      <c r="CB114" s="38"/>
      <c r="CC114" s="47"/>
      <c r="CD114" s="52">
        <f t="shared" si="0"/>
        <v>91</v>
      </c>
      <c r="CE114" s="50">
        <v>53783</v>
      </c>
      <c r="CF114" s="33"/>
    </row>
    <row r="115" spans="1:84" x14ac:dyDescent="0.2">
      <c r="A115" s="6" t="s">
        <v>488</v>
      </c>
      <c r="B115" s="6" t="s">
        <v>489</v>
      </c>
      <c r="C115" s="6" t="s">
        <v>467</v>
      </c>
      <c r="D115" s="6" t="s">
        <v>157</v>
      </c>
      <c r="E115" s="6" t="s">
        <v>479</v>
      </c>
      <c r="F115" s="10"/>
      <c r="G115" s="9"/>
      <c r="H115" s="9"/>
      <c r="I115" s="16" t="s">
        <v>149</v>
      </c>
      <c r="J115" s="16" t="s">
        <v>149</v>
      </c>
      <c r="K115" s="7">
        <v>24</v>
      </c>
      <c r="L115" s="49">
        <v>101</v>
      </c>
      <c r="M115" s="17">
        <v>54324</v>
      </c>
      <c r="N115" s="18" t="s">
        <v>207</v>
      </c>
      <c r="O115" s="19" t="s">
        <v>152</v>
      </c>
      <c r="P115" s="19" t="s">
        <v>152</v>
      </c>
      <c r="Q115" s="26">
        <v>0</v>
      </c>
      <c r="R115" s="26">
        <v>1.23702231058096E-2</v>
      </c>
      <c r="S115" s="29">
        <v>0.69</v>
      </c>
      <c r="T115" s="29">
        <v>0.68</v>
      </c>
      <c r="U115" s="29">
        <v>0.5</v>
      </c>
      <c r="V115" s="29">
        <v>0.28000000000000003</v>
      </c>
      <c r="W115" s="29">
        <v>0.8</v>
      </c>
      <c r="X115" s="22" t="s">
        <v>153</v>
      </c>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c r="BC115" s="34"/>
      <c r="BD115" s="34"/>
      <c r="BE115" s="34"/>
      <c r="BF115" s="34"/>
      <c r="BG115" s="34"/>
      <c r="BH115" s="34"/>
      <c r="BI115" s="35"/>
      <c r="BJ115" s="35"/>
      <c r="BK115" s="35"/>
      <c r="BL115" s="35"/>
      <c r="BM115" s="35"/>
      <c r="BN115" s="35"/>
      <c r="BO115" s="38"/>
      <c r="BP115" s="38"/>
      <c r="BQ115" s="40">
        <v>0</v>
      </c>
      <c r="BR115" s="38"/>
      <c r="BS115" s="38"/>
      <c r="BT115" s="38"/>
      <c r="BU115" s="38"/>
      <c r="BV115" s="38"/>
      <c r="BW115" s="38"/>
      <c r="BX115" s="38"/>
      <c r="BY115" s="38"/>
      <c r="BZ115" s="38"/>
      <c r="CA115" s="38"/>
      <c r="CB115" s="38"/>
      <c r="CC115" s="47"/>
      <c r="CD115" s="52">
        <f t="shared" si="0"/>
        <v>101</v>
      </c>
      <c r="CE115" s="50">
        <v>54996</v>
      </c>
      <c r="CF115" s="33"/>
    </row>
    <row r="116" spans="1:84" x14ac:dyDescent="0.2">
      <c r="A116" s="6" t="s">
        <v>490</v>
      </c>
      <c r="B116" s="6" t="s">
        <v>491</v>
      </c>
      <c r="C116" s="6" t="s">
        <v>467</v>
      </c>
      <c r="D116" s="6" t="s">
        <v>157</v>
      </c>
      <c r="E116" s="6" t="s">
        <v>479</v>
      </c>
      <c r="F116" s="10"/>
      <c r="G116" s="9"/>
      <c r="H116" s="9"/>
      <c r="I116" s="16" t="s">
        <v>149</v>
      </c>
      <c r="J116" s="16" t="s">
        <v>149</v>
      </c>
      <c r="K116" s="7">
        <v>24</v>
      </c>
      <c r="L116" s="49">
        <v>101</v>
      </c>
      <c r="M116" s="17">
        <v>56969</v>
      </c>
      <c r="N116" s="18" t="s">
        <v>207</v>
      </c>
      <c r="O116" s="19" t="s">
        <v>152</v>
      </c>
      <c r="P116" s="19" t="s">
        <v>152</v>
      </c>
      <c r="Q116" s="26">
        <v>0</v>
      </c>
      <c r="R116" s="26">
        <v>1.49730555214239E-2</v>
      </c>
      <c r="S116" s="29">
        <v>0.69</v>
      </c>
      <c r="T116" s="29">
        <v>0.68</v>
      </c>
      <c r="U116" s="29">
        <v>0.5</v>
      </c>
      <c r="V116" s="29">
        <v>0.28000000000000003</v>
      </c>
      <c r="W116" s="29">
        <v>0.8</v>
      </c>
      <c r="X116" s="22" t="s">
        <v>153</v>
      </c>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5"/>
      <c r="BJ116" s="35"/>
      <c r="BK116" s="35"/>
      <c r="BL116" s="35"/>
      <c r="BM116" s="35"/>
      <c r="BN116" s="35"/>
      <c r="BO116" s="38"/>
      <c r="BP116" s="38"/>
      <c r="BQ116" s="40">
        <v>0</v>
      </c>
      <c r="BR116" s="38"/>
      <c r="BS116" s="38"/>
      <c r="BT116" s="38"/>
      <c r="BU116" s="38"/>
      <c r="BV116" s="38"/>
      <c r="BW116" s="38"/>
      <c r="BX116" s="38"/>
      <c r="BY116" s="38"/>
      <c r="BZ116" s="38"/>
      <c r="CA116" s="38"/>
      <c r="CB116" s="38"/>
      <c r="CC116" s="47"/>
      <c r="CD116" s="52">
        <f t="shared" si="0"/>
        <v>101</v>
      </c>
      <c r="CE116" s="50">
        <v>57822</v>
      </c>
      <c r="CF116" s="33"/>
    </row>
    <row r="117" spans="1:84" x14ac:dyDescent="0.2">
      <c r="A117" s="6" t="s">
        <v>492</v>
      </c>
      <c r="B117" s="6" t="s">
        <v>493</v>
      </c>
      <c r="C117" s="6" t="s">
        <v>467</v>
      </c>
      <c r="D117" s="6" t="s">
        <v>157</v>
      </c>
      <c r="E117" s="6" t="s">
        <v>479</v>
      </c>
      <c r="F117" s="10"/>
      <c r="G117" s="9"/>
      <c r="H117" s="9"/>
      <c r="I117" s="16" t="s">
        <v>149</v>
      </c>
      <c r="J117" s="16" t="s">
        <v>149</v>
      </c>
      <c r="K117" s="7">
        <v>24</v>
      </c>
      <c r="L117" s="49">
        <v>101</v>
      </c>
      <c r="M117" s="17">
        <v>56183</v>
      </c>
      <c r="N117" s="18" t="s">
        <v>207</v>
      </c>
      <c r="O117" s="19" t="s">
        <v>152</v>
      </c>
      <c r="P117" s="19" t="s">
        <v>152</v>
      </c>
      <c r="Q117" s="26">
        <v>0</v>
      </c>
      <c r="R117" s="26">
        <v>8.24092697079188E-3</v>
      </c>
      <c r="S117" s="29">
        <v>0.69</v>
      </c>
      <c r="T117" s="29">
        <v>0.68</v>
      </c>
      <c r="U117" s="29">
        <v>0.5</v>
      </c>
      <c r="V117" s="29">
        <v>0.28000000000000003</v>
      </c>
      <c r="W117" s="29">
        <v>0.8</v>
      </c>
      <c r="X117" s="22" t="s">
        <v>153</v>
      </c>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5"/>
      <c r="BJ117" s="35"/>
      <c r="BK117" s="35"/>
      <c r="BL117" s="35"/>
      <c r="BM117" s="35"/>
      <c r="BN117" s="35"/>
      <c r="BO117" s="38"/>
      <c r="BP117" s="38"/>
      <c r="BQ117" s="40">
        <v>0</v>
      </c>
      <c r="BR117" s="38"/>
      <c r="BS117" s="38"/>
      <c r="BT117" s="38"/>
      <c r="BU117" s="38"/>
      <c r="BV117" s="38"/>
      <c r="BW117" s="38"/>
      <c r="BX117" s="38"/>
      <c r="BY117" s="38"/>
      <c r="BZ117" s="38"/>
      <c r="CA117" s="38"/>
      <c r="CB117" s="38"/>
      <c r="CC117" s="47"/>
      <c r="CD117" s="52">
        <f t="shared" si="0"/>
        <v>101</v>
      </c>
      <c r="CE117" s="50">
        <v>56646</v>
      </c>
      <c r="CF117" s="33"/>
    </row>
    <row r="118" spans="1:84" x14ac:dyDescent="0.2">
      <c r="A118" s="6" t="s">
        <v>494</v>
      </c>
      <c r="B118" s="6" t="s">
        <v>495</v>
      </c>
      <c r="C118" s="6" t="s">
        <v>467</v>
      </c>
      <c r="D118" s="6" t="s">
        <v>157</v>
      </c>
      <c r="E118" s="6" t="s">
        <v>479</v>
      </c>
      <c r="F118" s="10"/>
      <c r="G118" s="9"/>
      <c r="H118" s="9"/>
      <c r="I118" s="16" t="s">
        <v>149</v>
      </c>
      <c r="J118" s="16" t="s">
        <v>149</v>
      </c>
      <c r="K118" s="7">
        <v>24</v>
      </c>
      <c r="L118" s="49">
        <v>101</v>
      </c>
      <c r="M118" s="17">
        <v>52263</v>
      </c>
      <c r="N118" s="18" t="s">
        <v>207</v>
      </c>
      <c r="O118" s="19" t="s">
        <v>152</v>
      </c>
      <c r="P118" s="19" t="s">
        <v>152</v>
      </c>
      <c r="Q118" s="26">
        <v>0</v>
      </c>
      <c r="R118" s="26">
        <v>1.7488471767789799E-2</v>
      </c>
      <c r="S118" s="29">
        <v>0.69</v>
      </c>
      <c r="T118" s="29">
        <v>0.68</v>
      </c>
      <c r="U118" s="29">
        <v>0.5</v>
      </c>
      <c r="V118" s="29">
        <v>0.28000000000000003</v>
      </c>
      <c r="W118" s="29">
        <v>0.8</v>
      </c>
      <c r="X118" s="22" t="s">
        <v>153</v>
      </c>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5"/>
      <c r="BJ118" s="35"/>
      <c r="BK118" s="35"/>
      <c r="BL118" s="35"/>
      <c r="BM118" s="35"/>
      <c r="BN118" s="35"/>
      <c r="BO118" s="38"/>
      <c r="BP118" s="38"/>
      <c r="BQ118" s="40">
        <v>0</v>
      </c>
      <c r="BR118" s="38"/>
      <c r="BS118" s="38"/>
      <c r="BT118" s="38"/>
      <c r="BU118" s="38"/>
      <c r="BV118" s="38"/>
      <c r="BW118" s="38"/>
      <c r="BX118" s="38"/>
      <c r="BY118" s="38"/>
      <c r="BZ118" s="38"/>
      <c r="CA118" s="38"/>
      <c r="CB118" s="38"/>
      <c r="CC118" s="47"/>
      <c r="CD118" s="52">
        <f t="shared" si="0"/>
        <v>101</v>
      </c>
      <c r="CE118" s="50">
        <v>53177</v>
      </c>
      <c r="CF118" s="33"/>
    </row>
    <row r="119" spans="1:84" x14ac:dyDescent="0.2">
      <c r="A119" s="6" t="s">
        <v>496</v>
      </c>
      <c r="B119" s="6" t="s">
        <v>497</v>
      </c>
      <c r="C119" s="6" t="s">
        <v>467</v>
      </c>
      <c r="D119" s="6" t="s">
        <v>157</v>
      </c>
      <c r="E119" s="6" t="s">
        <v>479</v>
      </c>
      <c r="F119" s="10"/>
      <c r="G119" s="9"/>
      <c r="H119" s="9"/>
      <c r="I119" s="16" t="s">
        <v>149</v>
      </c>
      <c r="J119" s="16" t="s">
        <v>149</v>
      </c>
      <c r="K119" s="7">
        <v>24</v>
      </c>
      <c r="L119" s="49">
        <v>91</v>
      </c>
      <c r="M119" s="17">
        <v>54580</v>
      </c>
      <c r="N119" s="18" t="s">
        <v>207</v>
      </c>
      <c r="O119" s="19" t="s">
        <v>152</v>
      </c>
      <c r="P119" s="19" t="s">
        <v>152</v>
      </c>
      <c r="Q119" s="26">
        <v>0</v>
      </c>
      <c r="R119" s="26">
        <v>3.9721509710516703E-2</v>
      </c>
      <c r="S119" s="29">
        <v>0.69</v>
      </c>
      <c r="T119" s="29">
        <v>0.68</v>
      </c>
      <c r="U119" s="29">
        <v>0.5</v>
      </c>
      <c r="V119" s="29">
        <v>0.28000000000000003</v>
      </c>
      <c r="W119" s="29">
        <v>0.71</v>
      </c>
      <c r="X119" s="22" t="s">
        <v>165</v>
      </c>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5"/>
      <c r="BJ119" s="35"/>
      <c r="BK119" s="35"/>
      <c r="BL119" s="35"/>
      <c r="BM119" s="35"/>
      <c r="BN119" s="35"/>
      <c r="BO119" s="38"/>
      <c r="BP119" s="38"/>
      <c r="BQ119" s="40">
        <v>0</v>
      </c>
      <c r="BR119" s="38"/>
      <c r="BS119" s="38"/>
      <c r="BT119" s="38"/>
      <c r="BU119" s="38"/>
      <c r="BV119" s="38"/>
      <c r="BW119" s="38"/>
      <c r="BX119" s="38"/>
      <c r="BY119" s="38"/>
      <c r="BZ119" s="38"/>
      <c r="CA119" s="38"/>
      <c r="CB119" s="38"/>
      <c r="CC119" s="47"/>
      <c r="CD119" s="52">
        <f t="shared" si="0"/>
        <v>91</v>
      </c>
      <c r="CE119" s="50">
        <v>56748</v>
      </c>
      <c r="CF119" s="33"/>
    </row>
    <row r="120" spans="1:84" x14ac:dyDescent="0.2">
      <c r="A120" s="6" t="s">
        <v>498</v>
      </c>
      <c r="B120" s="6" t="s">
        <v>499</v>
      </c>
      <c r="C120" s="6" t="s">
        <v>467</v>
      </c>
      <c r="D120" s="6" t="s">
        <v>157</v>
      </c>
      <c r="E120" s="6" t="s">
        <v>479</v>
      </c>
      <c r="F120" s="10"/>
      <c r="G120" s="9"/>
      <c r="H120" s="9"/>
      <c r="I120" s="16" t="s">
        <v>149</v>
      </c>
      <c r="J120" s="16" t="s">
        <v>149</v>
      </c>
      <c r="K120" s="7">
        <v>24</v>
      </c>
      <c r="L120" s="49">
        <v>91</v>
      </c>
      <c r="M120" s="17">
        <v>51286</v>
      </c>
      <c r="N120" s="18" t="s">
        <v>207</v>
      </c>
      <c r="O120" s="19" t="s">
        <v>152</v>
      </c>
      <c r="P120" s="19" t="s">
        <v>152</v>
      </c>
      <c r="Q120" s="26">
        <v>0</v>
      </c>
      <c r="R120" s="26">
        <v>3.9640447685528199E-2</v>
      </c>
      <c r="S120" s="29">
        <v>0.69</v>
      </c>
      <c r="T120" s="29">
        <v>0.68</v>
      </c>
      <c r="U120" s="29">
        <v>0.5</v>
      </c>
      <c r="V120" s="29">
        <v>0.28000000000000003</v>
      </c>
      <c r="W120" s="29">
        <v>0.71</v>
      </c>
      <c r="X120" s="22" t="s">
        <v>165</v>
      </c>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5"/>
      <c r="BJ120" s="35"/>
      <c r="BK120" s="35"/>
      <c r="BL120" s="35"/>
      <c r="BM120" s="35"/>
      <c r="BN120" s="35"/>
      <c r="BO120" s="38"/>
      <c r="BP120" s="38"/>
      <c r="BQ120" s="40">
        <v>0</v>
      </c>
      <c r="BR120" s="38"/>
      <c r="BS120" s="38"/>
      <c r="BT120" s="38"/>
      <c r="BU120" s="38"/>
      <c r="BV120" s="38"/>
      <c r="BW120" s="38"/>
      <c r="BX120" s="38"/>
      <c r="BY120" s="38"/>
      <c r="BZ120" s="38"/>
      <c r="CA120" s="38"/>
      <c r="CB120" s="38"/>
      <c r="CC120" s="47"/>
      <c r="CD120" s="52">
        <f t="shared" si="0"/>
        <v>91</v>
      </c>
      <c r="CE120" s="50">
        <v>53319</v>
      </c>
      <c r="CF120" s="33"/>
    </row>
    <row r="121" spans="1:84" x14ac:dyDescent="0.2">
      <c r="A121" s="6" t="s">
        <v>500</v>
      </c>
      <c r="B121" s="6" t="s">
        <v>501</v>
      </c>
      <c r="C121" s="6" t="s">
        <v>467</v>
      </c>
      <c r="D121" s="6" t="s">
        <v>157</v>
      </c>
      <c r="E121" s="6" t="s">
        <v>502</v>
      </c>
      <c r="F121" s="10"/>
      <c r="G121" s="9"/>
      <c r="H121" s="9"/>
      <c r="I121" s="16" t="s">
        <v>149</v>
      </c>
      <c r="J121" s="16" t="s">
        <v>149</v>
      </c>
      <c r="K121" s="7">
        <v>16</v>
      </c>
      <c r="L121" s="49">
        <v>78</v>
      </c>
      <c r="M121" s="17">
        <v>813663</v>
      </c>
      <c r="N121" s="18" t="s">
        <v>207</v>
      </c>
      <c r="O121" s="19" t="s">
        <v>152</v>
      </c>
      <c r="P121" s="19" t="s">
        <v>152</v>
      </c>
      <c r="Q121" s="26">
        <v>0.128205128205128</v>
      </c>
      <c r="R121" s="26">
        <v>8.1161365331838903E-2</v>
      </c>
      <c r="S121" s="29">
        <v>0.66</v>
      </c>
      <c r="T121" s="29">
        <v>0.59</v>
      </c>
      <c r="U121" s="29">
        <v>0</v>
      </c>
      <c r="V121" s="29">
        <v>0.48</v>
      </c>
      <c r="W121" s="29">
        <v>0.91</v>
      </c>
      <c r="X121" s="22" t="s">
        <v>153</v>
      </c>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5"/>
      <c r="BJ121" s="35"/>
      <c r="BK121" s="35"/>
      <c r="BL121" s="35"/>
      <c r="BM121" s="35"/>
      <c r="BN121" s="35"/>
      <c r="BO121" s="38"/>
      <c r="BP121" s="38"/>
      <c r="BQ121" s="40">
        <v>-10</v>
      </c>
      <c r="BR121" s="38"/>
      <c r="BS121" s="38"/>
      <c r="BT121" s="38"/>
      <c r="BU121" s="38"/>
      <c r="BV121" s="38"/>
      <c r="BW121" s="38"/>
      <c r="BX121" s="38"/>
      <c r="BY121" s="38"/>
      <c r="BZ121" s="38"/>
      <c r="CA121" s="38"/>
      <c r="CB121" s="38"/>
      <c r="CC121" s="47"/>
      <c r="CD121" s="52">
        <f t="shared" si="0"/>
        <v>88</v>
      </c>
      <c r="CE121" s="50">
        <v>879701</v>
      </c>
      <c r="CF121" s="33"/>
    </row>
    <row r="122" spans="1:84" x14ac:dyDescent="0.2">
      <c r="A122" s="6" t="s">
        <v>503</v>
      </c>
      <c r="B122" s="6" t="s">
        <v>504</v>
      </c>
      <c r="C122" s="6" t="s">
        <v>467</v>
      </c>
      <c r="D122" s="6" t="s">
        <v>157</v>
      </c>
      <c r="E122" s="6" t="s">
        <v>502</v>
      </c>
      <c r="F122" s="10"/>
      <c r="G122" s="9"/>
      <c r="H122" s="9"/>
      <c r="I122" s="16" t="s">
        <v>149</v>
      </c>
      <c r="J122" s="16" t="s">
        <v>149</v>
      </c>
      <c r="K122" s="7">
        <v>19</v>
      </c>
      <c r="L122" s="49">
        <v>71</v>
      </c>
      <c r="M122" s="17">
        <v>569178</v>
      </c>
      <c r="N122" s="18" t="s">
        <v>207</v>
      </c>
      <c r="O122" s="19" t="s">
        <v>152</v>
      </c>
      <c r="P122" s="19" t="s">
        <v>152</v>
      </c>
      <c r="Q122" s="26">
        <v>0.11267605633802801</v>
      </c>
      <c r="R122" s="26">
        <v>2.9707753989086001E-2</v>
      </c>
      <c r="S122" s="29">
        <v>0.55000000000000004</v>
      </c>
      <c r="T122" s="29">
        <v>0.28999999999999998</v>
      </c>
      <c r="U122" s="29">
        <v>0</v>
      </c>
      <c r="V122" s="29">
        <v>0.3</v>
      </c>
      <c r="W122" s="29">
        <v>0.73</v>
      </c>
      <c r="X122" s="22" t="s">
        <v>165</v>
      </c>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5"/>
      <c r="BJ122" s="35"/>
      <c r="BK122" s="35"/>
      <c r="BL122" s="35"/>
      <c r="BM122" s="35"/>
      <c r="BN122" s="35"/>
      <c r="BO122" s="38"/>
      <c r="BP122" s="38"/>
      <c r="BQ122" s="40">
        <v>-8</v>
      </c>
      <c r="BR122" s="38"/>
      <c r="BS122" s="38"/>
      <c r="BT122" s="38"/>
      <c r="BU122" s="38"/>
      <c r="BV122" s="38"/>
      <c r="BW122" s="38"/>
      <c r="BX122" s="38"/>
      <c r="BY122" s="38"/>
      <c r="BZ122" s="38"/>
      <c r="CA122" s="38"/>
      <c r="CB122" s="38"/>
      <c r="CC122" s="47"/>
      <c r="CD122" s="52">
        <f t="shared" si="0"/>
        <v>79</v>
      </c>
      <c r="CE122" s="50">
        <v>586087</v>
      </c>
      <c r="CF122" s="33"/>
    </row>
    <row r="123" spans="1:84" x14ac:dyDescent="0.2">
      <c r="A123" s="6" t="s">
        <v>505</v>
      </c>
      <c r="B123" s="6" t="s">
        <v>506</v>
      </c>
      <c r="C123" s="6" t="s">
        <v>467</v>
      </c>
      <c r="D123" s="6" t="s">
        <v>157</v>
      </c>
      <c r="E123" s="6" t="s">
        <v>502</v>
      </c>
      <c r="F123" s="10"/>
      <c r="G123" s="9"/>
      <c r="H123" s="9"/>
      <c r="I123" s="16" t="s">
        <v>149</v>
      </c>
      <c r="J123" s="16" t="s">
        <v>149</v>
      </c>
      <c r="K123" s="7">
        <v>19</v>
      </c>
      <c r="L123" s="49">
        <v>129</v>
      </c>
      <c r="M123" s="17">
        <v>1797874</v>
      </c>
      <c r="N123" s="18" t="s">
        <v>207</v>
      </c>
      <c r="O123" s="19" t="s">
        <v>152</v>
      </c>
      <c r="P123" s="19" t="s">
        <v>152</v>
      </c>
      <c r="Q123" s="26">
        <v>0.14728682170542601</v>
      </c>
      <c r="R123" s="26">
        <v>3.47393643825986E-2</v>
      </c>
      <c r="S123" s="29">
        <v>0.72</v>
      </c>
      <c r="T123" s="29">
        <v>0.69</v>
      </c>
      <c r="U123" s="29">
        <v>0</v>
      </c>
      <c r="V123" s="29">
        <v>0.35</v>
      </c>
      <c r="W123" s="29">
        <v>0.9</v>
      </c>
      <c r="X123" s="22" t="s">
        <v>153</v>
      </c>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5"/>
      <c r="BJ123" s="35"/>
      <c r="BK123" s="35"/>
      <c r="BL123" s="35"/>
      <c r="BM123" s="35"/>
      <c r="BN123" s="35"/>
      <c r="BO123" s="38"/>
      <c r="BP123" s="38"/>
      <c r="BQ123" s="40">
        <v>-19</v>
      </c>
      <c r="BR123" s="38"/>
      <c r="BS123" s="38"/>
      <c r="BT123" s="38"/>
      <c r="BU123" s="38"/>
      <c r="BV123" s="38"/>
      <c r="BW123" s="38"/>
      <c r="BX123" s="38"/>
      <c r="BY123" s="38"/>
      <c r="BZ123" s="38"/>
      <c r="CA123" s="38"/>
      <c r="CB123" s="38"/>
      <c r="CC123" s="47"/>
      <c r="CD123" s="52">
        <f t="shared" si="0"/>
        <v>148</v>
      </c>
      <c r="CE123" s="50">
        <v>1860331</v>
      </c>
      <c r="CF123" s="33"/>
    </row>
    <row r="124" spans="1:84" x14ac:dyDescent="0.2">
      <c r="A124" s="6" t="s">
        <v>507</v>
      </c>
      <c r="B124" s="6" t="s">
        <v>508</v>
      </c>
      <c r="C124" s="6" t="s">
        <v>467</v>
      </c>
      <c r="D124" s="6" t="s">
        <v>157</v>
      </c>
      <c r="E124" s="6" t="s">
        <v>502</v>
      </c>
      <c r="F124" s="10"/>
      <c r="G124" s="9"/>
      <c r="H124" s="9"/>
      <c r="I124" s="16" t="s">
        <v>149</v>
      </c>
      <c r="J124" s="16" t="s">
        <v>149</v>
      </c>
      <c r="K124" s="7">
        <v>23</v>
      </c>
      <c r="L124" s="49">
        <v>85</v>
      </c>
      <c r="M124" s="17">
        <v>1319736</v>
      </c>
      <c r="N124" s="18" t="s">
        <v>207</v>
      </c>
      <c r="O124" s="19" t="s">
        <v>152</v>
      </c>
      <c r="P124" s="19" t="s">
        <v>152</v>
      </c>
      <c r="Q124" s="26">
        <v>0.129411764705882</v>
      </c>
      <c r="R124" s="26">
        <v>2.54785805645978E-2</v>
      </c>
      <c r="S124" s="29">
        <v>0.81</v>
      </c>
      <c r="T124" s="29">
        <v>0.83</v>
      </c>
      <c r="U124" s="29">
        <v>0</v>
      </c>
      <c r="V124" s="29">
        <v>0.31</v>
      </c>
      <c r="W124" s="29">
        <v>0.88</v>
      </c>
      <c r="X124" s="22" t="s">
        <v>153</v>
      </c>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5"/>
      <c r="BJ124" s="35"/>
      <c r="BK124" s="35"/>
      <c r="BL124" s="35"/>
      <c r="BM124" s="35"/>
      <c r="BN124" s="35"/>
      <c r="BO124" s="38"/>
      <c r="BP124" s="38"/>
      <c r="BQ124" s="40">
        <v>-11</v>
      </c>
      <c r="BR124" s="38"/>
      <c r="BS124" s="38"/>
      <c r="BT124" s="38"/>
      <c r="BU124" s="38"/>
      <c r="BV124" s="38"/>
      <c r="BW124" s="38"/>
      <c r="BX124" s="38"/>
      <c r="BY124" s="38"/>
      <c r="BZ124" s="38"/>
      <c r="CA124" s="38"/>
      <c r="CB124" s="38"/>
      <c r="CC124" s="47"/>
      <c r="CD124" s="52">
        <f t="shared" si="0"/>
        <v>96</v>
      </c>
      <c r="CE124" s="50">
        <v>1353361</v>
      </c>
      <c r="CF124" s="33"/>
    </row>
    <row r="125" spans="1:84" x14ac:dyDescent="0.2">
      <c r="A125" s="6" t="s">
        <v>509</v>
      </c>
      <c r="B125" s="6" t="s">
        <v>510</v>
      </c>
      <c r="C125" s="6" t="s">
        <v>467</v>
      </c>
      <c r="D125" s="6" t="s">
        <v>157</v>
      </c>
      <c r="E125" s="6" t="s">
        <v>502</v>
      </c>
      <c r="F125" s="10"/>
      <c r="G125" s="9"/>
      <c r="H125" s="9"/>
      <c r="I125" s="16" t="s">
        <v>149</v>
      </c>
      <c r="J125" s="16" t="s">
        <v>149</v>
      </c>
      <c r="K125" s="7">
        <v>23</v>
      </c>
      <c r="L125" s="49">
        <v>105</v>
      </c>
      <c r="M125" s="17">
        <v>488936</v>
      </c>
      <c r="N125" s="18" t="s">
        <v>207</v>
      </c>
      <c r="O125" s="19" t="s">
        <v>152</v>
      </c>
      <c r="P125" s="19" t="s">
        <v>152</v>
      </c>
      <c r="Q125" s="26">
        <v>0.114285714285714</v>
      </c>
      <c r="R125" s="26">
        <v>1.9505620367491899E-2</v>
      </c>
      <c r="S125" s="29">
        <v>0.31</v>
      </c>
      <c r="T125" s="29">
        <v>0.4</v>
      </c>
      <c r="U125" s="29">
        <v>0</v>
      </c>
      <c r="V125" s="29">
        <v>0.11</v>
      </c>
      <c r="W125" s="29">
        <v>0.88</v>
      </c>
      <c r="X125" s="22" t="s">
        <v>153</v>
      </c>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5"/>
      <c r="BJ125" s="35"/>
      <c r="BK125" s="35"/>
      <c r="BL125" s="35"/>
      <c r="BM125" s="35"/>
      <c r="BN125" s="35"/>
      <c r="BO125" s="38"/>
      <c r="BP125" s="38"/>
      <c r="BQ125" s="40">
        <v>-12</v>
      </c>
      <c r="BR125" s="38"/>
      <c r="BS125" s="38"/>
      <c r="BT125" s="38"/>
      <c r="BU125" s="38"/>
      <c r="BV125" s="38"/>
      <c r="BW125" s="38"/>
      <c r="BX125" s="38"/>
      <c r="BY125" s="38"/>
      <c r="BZ125" s="38"/>
      <c r="CA125" s="38"/>
      <c r="CB125" s="38"/>
      <c r="CC125" s="47"/>
      <c r="CD125" s="52">
        <f t="shared" si="0"/>
        <v>117</v>
      </c>
      <c r="CE125" s="50">
        <v>498473</v>
      </c>
      <c r="CF125" s="33"/>
    </row>
    <row r="126" spans="1:84" x14ac:dyDescent="0.2">
      <c r="A126" s="6" t="s">
        <v>511</v>
      </c>
      <c r="B126" s="6" t="s">
        <v>512</v>
      </c>
      <c r="C126" s="6" t="s">
        <v>467</v>
      </c>
      <c r="D126" s="6" t="s">
        <v>157</v>
      </c>
      <c r="E126" s="6" t="s">
        <v>502</v>
      </c>
      <c r="F126" s="10"/>
      <c r="G126" s="9"/>
      <c r="H126" s="9"/>
      <c r="I126" s="16" t="s">
        <v>149</v>
      </c>
      <c r="J126" s="16" t="s">
        <v>149</v>
      </c>
      <c r="K126" s="7">
        <v>22</v>
      </c>
      <c r="L126" s="49">
        <v>89</v>
      </c>
      <c r="M126" s="17">
        <v>477381</v>
      </c>
      <c r="N126" s="18" t="s">
        <v>207</v>
      </c>
      <c r="O126" s="19" t="s">
        <v>152</v>
      </c>
      <c r="P126" s="19" t="s">
        <v>152</v>
      </c>
      <c r="Q126" s="26">
        <v>8.98876404494382E-2</v>
      </c>
      <c r="R126" s="26">
        <v>4.1078300141815398E-2</v>
      </c>
      <c r="S126" s="29">
        <v>0.52</v>
      </c>
      <c r="T126" s="29">
        <v>0.72</v>
      </c>
      <c r="U126" s="29">
        <v>0</v>
      </c>
      <c r="V126" s="29">
        <v>0.27</v>
      </c>
      <c r="W126" s="29">
        <v>0.87</v>
      </c>
      <c r="X126" s="22" t="s">
        <v>153</v>
      </c>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5"/>
      <c r="BJ126" s="35"/>
      <c r="BK126" s="35"/>
      <c r="BL126" s="35"/>
      <c r="BM126" s="35"/>
      <c r="BN126" s="35"/>
      <c r="BO126" s="38"/>
      <c r="BP126" s="38"/>
      <c r="BQ126" s="40">
        <v>-8</v>
      </c>
      <c r="BR126" s="38"/>
      <c r="BS126" s="38"/>
      <c r="BT126" s="38"/>
      <c r="BU126" s="38"/>
      <c r="BV126" s="38"/>
      <c r="BW126" s="38"/>
      <c r="BX126" s="38"/>
      <c r="BY126" s="38"/>
      <c r="BZ126" s="38"/>
      <c r="CA126" s="38"/>
      <c r="CB126" s="38"/>
      <c r="CC126" s="47"/>
      <c r="CD126" s="52">
        <f t="shared" si="0"/>
        <v>97</v>
      </c>
      <c r="CE126" s="50">
        <v>496991</v>
      </c>
      <c r="CF126" s="33"/>
    </row>
    <row r="127" spans="1:84" x14ac:dyDescent="0.2">
      <c r="A127" s="6" t="s">
        <v>513</v>
      </c>
      <c r="B127" s="6" t="s">
        <v>514</v>
      </c>
      <c r="C127" s="6" t="s">
        <v>467</v>
      </c>
      <c r="D127" s="6" t="s">
        <v>157</v>
      </c>
      <c r="E127" s="6" t="s">
        <v>502</v>
      </c>
      <c r="F127" s="10"/>
      <c r="G127" s="9"/>
      <c r="H127" s="9"/>
      <c r="I127" s="16" t="s">
        <v>149</v>
      </c>
      <c r="J127" s="16" t="s">
        <v>149</v>
      </c>
      <c r="K127" s="7">
        <v>23</v>
      </c>
      <c r="L127" s="49">
        <v>116</v>
      </c>
      <c r="M127" s="17">
        <v>377282</v>
      </c>
      <c r="N127" s="18" t="s">
        <v>207</v>
      </c>
      <c r="O127" s="19" t="s">
        <v>152</v>
      </c>
      <c r="P127" s="19" t="s">
        <v>152</v>
      </c>
      <c r="Q127" s="26">
        <v>0.11206896551724101</v>
      </c>
      <c r="R127" s="26">
        <v>4.6508977369712802E-2</v>
      </c>
      <c r="S127" s="29">
        <v>0.5</v>
      </c>
      <c r="T127" s="29">
        <v>0.72</v>
      </c>
      <c r="U127" s="29">
        <v>0</v>
      </c>
      <c r="V127" s="29">
        <v>0.3</v>
      </c>
      <c r="W127" s="29">
        <v>0.88</v>
      </c>
      <c r="X127" s="22" t="s">
        <v>153</v>
      </c>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c r="BA127" s="34"/>
      <c r="BB127" s="34"/>
      <c r="BC127" s="34"/>
      <c r="BD127" s="34"/>
      <c r="BE127" s="34"/>
      <c r="BF127" s="34"/>
      <c r="BG127" s="34"/>
      <c r="BH127" s="34"/>
      <c r="BI127" s="35"/>
      <c r="BJ127" s="35"/>
      <c r="BK127" s="35"/>
      <c r="BL127" s="35"/>
      <c r="BM127" s="35"/>
      <c r="BN127" s="35"/>
      <c r="BO127" s="38"/>
      <c r="BP127" s="38"/>
      <c r="BQ127" s="40">
        <v>-13</v>
      </c>
      <c r="BR127" s="38"/>
      <c r="BS127" s="38"/>
      <c r="BT127" s="38"/>
      <c r="BU127" s="38"/>
      <c r="BV127" s="38"/>
      <c r="BW127" s="38"/>
      <c r="BX127" s="38"/>
      <c r="BY127" s="38"/>
      <c r="BZ127" s="38"/>
      <c r="CA127" s="38"/>
      <c r="CB127" s="38"/>
      <c r="CC127" s="47"/>
      <c r="CD127" s="52">
        <f t="shared" si="0"/>
        <v>129</v>
      </c>
      <c r="CE127" s="50">
        <v>394829</v>
      </c>
      <c r="CF127" s="33"/>
    </row>
    <row r="128" spans="1:84" x14ac:dyDescent="0.2">
      <c r="A128" s="6" t="s">
        <v>515</v>
      </c>
      <c r="B128" s="6" t="s">
        <v>516</v>
      </c>
      <c r="C128" s="6" t="s">
        <v>467</v>
      </c>
      <c r="D128" s="6" t="s">
        <v>157</v>
      </c>
      <c r="E128" s="6" t="s">
        <v>502</v>
      </c>
      <c r="F128" s="10"/>
      <c r="G128" s="9"/>
      <c r="H128" s="9"/>
      <c r="I128" s="16" t="s">
        <v>149</v>
      </c>
      <c r="J128" s="16" t="s">
        <v>149</v>
      </c>
      <c r="K128" s="7">
        <v>23</v>
      </c>
      <c r="L128" s="49">
        <v>83</v>
      </c>
      <c r="M128" s="17">
        <v>362476</v>
      </c>
      <c r="N128" s="18" t="s">
        <v>207</v>
      </c>
      <c r="O128" s="19" t="s">
        <v>152</v>
      </c>
      <c r="P128" s="19" t="s">
        <v>152</v>
      </c>
      <c r="Q128" s="26">
        <v>0.108433734939759</v>
      </c>
      <c r="R128" s="26">
        <v>5.9024597490592502E-2</v>
      </c>
      <c r="S128" s="29">
        <v>0.4</v>
      </c>
      <c r="T128" s="29">
        <v>0.43</v>
      </c>
      <c r="U128" s="29">
        <v>0</v>
      </c>
      <c r="V128" s="29">
        <v>0.26</v>
      </c>
      <c r="W128" s="29">
        <v>0.86</v>
      </c>
      <c r="X128" s="22" t="s">
        <v>153</v>
      </c>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5"/>
      <c r="BJ128" s="35"/>
      <c r="BK128" s="35"/>
      <c r="BL128" s="35"/>
      <c r="BM128" s="35"/>
      <c r="BN128" s="35"/>
      <c r="BO128" s="38"/>
      <c r="BP128" s="38"/>
      <c r="BQ128" s="40">
        <v>-9</v>
      </c>
      <c r="BR128" s="38"/>
      <c r="BS128" s="38"/>
      <c r="BT128" s="38"/>
      <c r="BU128" s="38"/>
      <c r="BV128" s="38"/>
      <c r="BW128" s="38"/>
      <c r="BX128" s="38"/>
      <c r="BY128" s="38"/>
      <c r="BZ128" s="38"/>
      <c r="CA128" s="38"/>
      <c r="CB128" s="38"/>
      <c r="CC128" s="47"/>
      <c r="CD128" s="52">
        <f t="shared" si="0"/>
        <v>92</v>
      </c>
      <c r="CE128" s="50">
        <v>383871</v>
      </c>
      <c r="CF128" s="33"/>
    </row>
    <row r="129" spans="1:84" x14ac:dyDescent="0.2">
      <c r="A129" s="53" t="s">
        <v>517</v>
      </c>
      <c r="B129" s="53" t="s">
        <v>518</v>
      </c>
      <c r="C129" s="53" t="s">
        <v>519</v>
      </c>
      <c r="D129" s="53" t="s">
        <v>520</v>
      </c>
      <c r="E129" s="56" t="s">
        <v>152</v>
      </c>
      <c r="F129" s="57"/>
      <c r="G129" s="58"/>
      <c r="H129" s="57" t="s">
        <v>164</v>
      </c>
      <c r="I129" s="9"/>
      <c r="J129" s="13" t="s">
        <v>150</v>
      </c>
      <c r="K129" s="18">
        <v>15</v>
      </c>
      <c r="L129" s="18">
        <v>137</v>
      </c>
      <c r="M129" s="19" t="s">
        <v>152</v>
      </c>
      <c r="N129" s="18" t="s">
        <v>207</v>
      </c>
      <c r="O129" s="18" t="s">
        <v>152</v>
      </c>
      <c r="P129" s="18" t="s">
        <v>152</v>
      </c>
      <c r="Q129" s="18" t="s">
        <v>152</v>
      </c>
      <c r="R129" s="18" t="s">
        <v>152</v>
      </c>
      <c r="S129" s="66">
        <v>0.24</v>
      </c>
      <c r="T129" s="66">
        <v>0.28999999999999998</v>
      </c>
      <c r="U129" s="66">
        <v>0.01</v>
      </c>
      <c r="V129" s="66">
        <v>0.4</v>
      </c>
      <c r="W129" s="29" t="s">
        <v>152</v>
      </c>
      <c r="X129" s="18" t="s">
        <v>150</v>
      </c>
      <c r="Y129" s="74">
        <v>28</v>
      </c>
      <c r="Z129" s="74">
        <v>43.4</v>
      </c>
      <c r="AA129" s="74">
        <v>1</v>
      </c>
      <c r="AB129" s="74">
        <v>35.799999999999997</v>
      </c>
      <c r="AC129" s="74">
        <v>43.6</v>
      </c>
      <c r="AD129" s="74">
        <v>0.7</v>
      </c>
      <c r="AE129" s="74">
        <v>5.9</v>
      </c>
      <c r="AF129" s="74">
        <v>13</v>
      </c>
      <c r="AG129" s="74">
        <v>2.7</v>
      </c>
      <c r="AH129" s="74">
        <v>10.7</v>
      </c>
      <c r="AI129" s="74">
        <v>12.7</v>
      </c>
      <c r="AJ129" s="74">
        <v>2.1</v>
      </c>
      <c r="AK129" s="74">
        <v>21.3</v>
      </c>
      <c r="AL129" s="74">
        <v>19</v>
      </c>
      <c r="AM129" s="74">
        <v>0.8</v>
      </c>
      <c r="AN129" s="74">
        <v>39.200000000000003</v>
      </c>
      <c r="AO129" s="74">
        <v>34.700000000000003</v>
      </c>
      <c r="AP129" s="74">
        <v>1</v>
      </c>
      <c r="AQ129" s="74"/>
      <c r="AR129" s="74"/>
      <c r="AS129" s="74"/>
      <c r="AT129" s="74"/>
      <c r="AU129" s="74"/>
      <c r="AV129" s="74"/>
      <c r="AW129" s="74"/>
      <c r="AX129" s="74"/>
      <c r="AY129" s="74"/>
      <c r="AZ129" s="74"/>
      <c r="BA129" s="74"/>
      <c r="BB129" s="74"/>
      <c r="BC129" s="74"/>
      <c r="BD129" s="74"/>
      <c r="BE129" s="74"/>
      <c r="BF129" s="74"/>
      <c r="BG129" s="74"/>
      <c r="BH129" s="74"/>
      <c r="BI129" s="18"/>
      <c r="BJ129" s="18"/>
      <c r="BK129" s="18"/>
      <c r="BL129" s="18"/>
      <c r="BM129" s="18"/>
      <c r="BN129" s="18"/>
      <c r="BO129" s="18"/>
      <c r="BP129" s="18"/>
      <c r="BQ129" s="18"/>
      <c r="BR129" s="18"/>
      <c r="BS129" s="18"/>
      <c r="BT129" s="18"/>
      <c r="BU129" s="18"/>
      <c r="BV129" s="18"/>
      <c r="BW129" s="18"/>
      <c r="BX129" s="18"/>
      <c r="BY129" s="18"/>
      <c r="BZ129" s="18"/>
      <c r="CA129" s="18"/>
      <c r="CB129" s="18"/>
      <c r="CC129" s="18"/>
      <c r="CD129" s="44">
        <v>1</v>
      </c>
      <c r="CE129" s="44">
        <v>1</v>
      </c>
      <c r="CF129" s="18"/>
    </row>
    <row r="130" spans="1:84" x14ac:dyDescent="0.2">
      <c r="A130" s="53" t="s">
        <v>521</v>
      </c>
      <c r="B130" s="53" t="s">
        <v>522</v>
      </c>
      <c r="C130" s="53" t="s">
        <v>519</v>
      </c>
      <c r="D130" s="53" t="s">
        <v>157</v>
      </c>
      <c r="E130" s="56" t="s">
        <v>152</v>
      </c>
      <c r="F130" s="57"/>
      <c r="G130" s="9"/>
      <c r="H130" s="57" t="s">
        <v>164</v>
      </c>
      <c r="I130" s="9"/>
      <c r="J130" s="13" t="s">
        <v>150</v>
      </c>
      <c r="K130" s="18">
        <v>18</v>
      </c>
      <c r="L130" s="18">
        <v>103</v>
      </c>
      <c r="M130" s="19" t="s">
        <v>152</v>
      </c>
      <c r="N130" s="18" t="s">
        <v>207</v>
      </c>
      <c r="O130" s="18" t="s">
        <v>152</v>
      </c>
      <c r="P130" s="18" t="s">
        <v>152</v>
      </c>
      <c r="Q130" s="18" t="s">
        <v>152</v>
      </c>
      <c r="R130" s="18" t="s">
        <v>152</v>
      </c>
      <c r="S130" s="66">
        <v>0.35</v>
      </c>
      <c r="T130" s="66">
        <v>0.3</v>
      </c>
      <c r="U130" s="66">
        <v>0.28999999999999998</v>
      </c>
      <c r="V130" s="66">
        <v>0.03</v>
      </c>
      <c r="W130" s="29" t="s">
        <v>152</v>
      </c>
      <c r="X130" s="18" t="s">
        <v>150</v>
      </c>
      <c r="Y130" s="74">
        <v>44.6</v>
      </c>
      <c r="Z130" s="74">
        <v>43.2</v>
      </c>
      <c r="AA130" s="74">
        <v>0.3</v>
      </c>
      <c r="AB130" s="74">
        <v>49</v>
      </c>
      <c r="AC130" s="74">
        <v>37.9</v>
      </c>
      <c r="AD130" s="74">
        <v>-0.3</v>
      </c>
      <c r="AE130" s="74">
        <v>16.399999999999999</v>
      </c>
      <c r="AF130" s="74">
        <v>18.8</v>
      </c>
      <c r="AG130" s="74">
        <v>0.8</v>
      </c>
      <c r="AH130" s="74">
        <v>15.8</v>
      </c>
      <c r="AI130" s="74">
        <v>15.4</v>
      </c>
      <c r="AJ130" s="74">
        <v>1.3</v>
      </c>
      <c r="AK130" s="74">
        <v>19.600000000000001</v>
      </c>
      <c r="AL130" s="74">
        <v>16.3</v>
      </c>
      <c r="AM130" s="74">
        <v>1.1000000000000001</v>
      </c>
      <c r="AN130" s="74">
        <v>15.1</v>
      </c>
      <c r="AO130" s="74">
        <v>22.5</v>
      </c>
      <c r="AP130" s="74">
        <v>3.2</v>
      </c>
      <c r="AQ130" s="74"/>
      <c r="AR130" s="74"/>
      <c r="AS130" s="74"/>
      <c r="AT130" s="74"/>
      <c r="AU130" s="74"/>
      <c r="AV130" s="74"/>
      <c r="AW130" s="74"/>
      <c r="AX130" s="74"/>
      <c r="AY130" s="74"/>
      <c r="AZ130" s="74"/>
      <c r="BA130" s="74"/>
      <c r="BB130" s="74"/>
      <c r="BC130" s="74"/>
      <c r="BD130" s="74"/>
      <c r="BE130" s="74"/>
      <c r="BF130" s="74"/>
      <c r="BG130" s="74"/>
      <c r="BH130" s="74"/>
      <c r="BI130" s="18"/>
      <c r="BJ130" s="18"/>
      <c r="BK130" s="18"/>
      <c r="BL130" s="18"/>
      <c r="BM130" s="18"/>
      <c r="BN130" s="18"/>
      <c r="BO130" s="18"/>
      <c r="BP130" s="18"/>
      <c r="BQ130" s="18"/>
      <c r="BR130" s="18"/>
      <c r="BS130" s="18"/>
      <c r="BU130" s="18"/>
      <c r="BV130" s="18"/>
      <c r="BW130" s="18"/>
      <c r="BX130" s="18"/>
      <c r="BY130" s="18"/>
      <c r="BZ130" s="18"/>
      <c r="CA130" s="18"/>
      <c r="CB130" s="18"/>
      <c r="CC130" s="18"/>
      <c r="CD130" s="44">
        <v>1</v>
      </c>
      <c r="CE130" s="44">
        <v>1</v>
      </c>
      <c r="CF130" s="18"/>
    </row>
    <row r="131" spans="1:84" x14ac:dyDescent="0.2">
      <c r="A131" s="53" t="s">
        <v>523</v>
      </c>
      <c r="B131" s="53" t="s">
        <v>524</v>
      </c>
      <c r="C131" s="53" t="s">
        <v>519</v>
      </c>
      <c r="D131" s="53" t="s">
        <v>525</v>
      </c>
      <c r="E131" s="56" t="s">
        <v>152</v>
      </c>
      <c r="F131" s="58"/>
      <c r="G131" s="58"/>
      <c r="H131" s="57" t="s">
        <v>164</v>
      </c>
      <c r="I131" s="9"/>
      <c r="J131" s="13" t="s">
        <v>150</v>
      </c>
      <c r="K131" s="18">
        <v>30</v>
      </c>
      <c r="L131" s="18">
        <v>145</v>
      </c>
      <c r="M131" s="63">
        <v>426354</v>
      </c>
      <c r="N131" s="18" t="s">
        <v>207</v>
      </c>
      <c r="O131" s="18" t="s">
        <v>152</v>
      </c>
      <c r="P131" s="18" t="s">
        <v>152</v>
      </c>
      <c r="Q131" s="18" t="s">
        <v>152</v>
      </c>
      <c r="R131" s="18" t="s">
        <v>152</v>
      </c>
      <c r="S131" s="66">
        <v>0.44</v>
      </c>
      <c r="T131" s="66">
        <v>0.28999999999999998</v>
      </c>
      <c r="U131" s="66">
        <v>0</v>
      </c>
      <c r="V131" s="66">
        <v>0.46</v>
      </c>
      <c r="W131" s="66">
        <v>0.68500000000000005</v>
      </c>
      <c r="X131" s="18" t="s">
        <v>526</v>
      </c>
      <c r="Y131" s="74">
        <v>23.3</v>
      </c>
      <c r="Z131" s="74">
        <v>42.3</v>
      </c>
      <c r="AA131" s="74">
        <v>1.3</v>
      </c>
      <c r="AB131" s="74">
        <v>41.1</v>
      </c>
      <c r="AC131" s="74">
        <v>36.299999999999997</v>
      </c>
      <c r="AD131" s="74">
        <v>0.8</v>
      </c>
      <c r="AE131" s="74">
        <v>0.9</v>
      </c>
      <c r="AF131" s="74">
        <v>2.5</v>
      </c>
      <c r="AG131" s="74">
        <v>3.9</v>
      </c>
      <c r="AH131" s="74">
        <v>10.3</v>
      </c>
      <c r="AI131" s="74">
        <v>17.600000000000001</v>
      </c>
      <c r="AJ131" s="74">
        <v>4.5</v>
      </c>
      <c r="AK131" s="74">
        <v>10</v>
      </c>
      <c r="AL131" s="74">
        <v>17.3</v>
      </c>
      <c r="AM131" s="74">
        <v>4.7</v>
      </c>
      <c r="AN131" s="74">
        <v>14.6</v>
      </c>
      <c r="AO131" s="74">
        <v>18.2</v>
      </c>
      <c r="AP131" s="74">
        <v>2.7</v>
      </c>
      <c r="AQ131" s="74">
        <v>0</v>
      </c>
      <c r="AR131" s="74">
        <v>0</v>
      </c>
      <c r="AS131" s="74"/>
      <c r="AT131" s="74">
        <v>100</v>
      </c>
      <c r="AU131" s="74">
        <v>0</v>
      </c>
      <c r="AV131" s="74"/>
      <c r="AW131" s="74">
        <v>100</v>
      </c>
      <c r="AX131" s="74">
        <v>0</v>
      </c>
      <c r="AY131" s="74"/>
      <c r="AZ131" s="74"/>
      <c r="BA131" s="74"/>
      <c r="BB131" s="74"/>
      <c r="BC131" s="74"/>
      <c r="BD131" s="74"/>
      <c r="BE131" s="74"/>
      <c r="BF131" s="74"/>
      <c r="BG131" s="74"/>
      <c r="BH131" s="74"/>
      <c r="BI131" s="18"/>
      <c r="BJ131" s="18"/>
      <c r="BK131" s="18"/>
      <c r="BL131" s="18"/>
      <c r="BM131" s="18"/>
      <c r="BN131" s="18"/>
      <c r="BO131" s="18"/>
      <c r="BP131" s="18"/>
      <c r="BQ131" s="18"/>
      <c r="BR131" s="18"/>
      <c r="BS131" s="18"/>
      <c r="BT131" s="18"/>
      <c r="BU131" s="18"/>
      <c r="BV131" s="18"/>
      <c r="BW131" s="18"/>
      <c r="BX131" s="18"/>
      <c r="BY131" s="18"/>
      <c r="BZ131" s="18"/>
      <c r="CA131" s="18"/>
      <c r="CB131" s="18"/>
      <c r="CC131" s="18"/>
      <c r="CD131" s="44">
        <v>1</v>
      </c>
      <c r="CE131" s="44">
        <v>1</v>
      </c>
      <c r="CF131" s="18"/>
    </row>
    <row r="132" spans="1:84" x14ac:dyDescent="0.2">
      <c r="A132" s="53" t="s">
        <v>527</v>
      </c>
      <c r="B132" s="53" t="s">
        <v>528</v>
      </c>
      <c r="C132" s="53" t="s">
        <v>519</v>
      </c>
      <c r="D132" s="54" t="s">
        <v>157</v>
      </c>
      <c r="E132" s="56" t="s">
        <v>152</v>
      </c>
      <c r="F132" s="59"/>
      <c r="G132" s="58"/>
      <c r="H132" s="57" t="s">
        <v>164</v>
      </c>
      <c r="I132" s="9"/>
      <c r="J132" s="13" t="s">
        <v>150</v>
      </c>
      <c r="K132" s="18">
        <v>30</v>
      </c>
      <c r="L132" s="18">
        <v>115</v>
      </c>
      <c r="M132" s="63">
        <v>201405.59</v>
      </c>
      <c r="N132" s="18" t="s">
        <v>151</v>
      </c>
      <c r="O132" s="18">
        <v>9</v>
      </c>
      <c r="P132" s="18" t="s">
        <v>152</v>
      </c>
      <c r="Q132" s="29" t="s">
        <v>152</v>
      </c>
      <c r="R132" s="29" t="s">
        <v>152</v>
      </c>
      <c r="S132" s="66">
        <v>0.67</v>
      </c>
      <c r="T132" s="66">
        <v>0.78</v>
      </c>
      <c r="U132" s="66">
        <v>0.06</v>
      </c>
      <c r="V132" s="66">
        <v>0.17</v>
      </c>
      <c r="W132" s="66">
        <v>0.94499999999999995</v>
      </c>
      <c r="X132" s="18" t="s">
        <v>529</v>
      </c>
      <c r="Y132" s="74">
        <v>72.7</v>
      </c>
      <c r="Z132" s="74">
        <v>44.5</v>
      </c>
      <c r="AA132" s="74">
        <v>-1.1000000000000001</v>
      </c>
      <c r="AB132" s="74">
        <v>80</v>
      </c>
      <c r="AC132" s="74">
        <v>34.200000000000003</v>
      </c>
      <c r="AD132" s="74">
        <v>-1.4</v>
      </c>
      <c r="AE132" s="74">
        <v>12.3</v>
      </c>
      <c r="AF132" s="74">
        <v>20.399999999999999</v>
      </c>
      <c r="AG132" s="74">
        <v>3</v>
      </c>
      <c r="AH132" s="74">
        <v>13</v>
      </c>
      <c r="AI132" s="74">
        <v>15.9</v>
      </c>
      <c r="AJ132" s="74">
        <v>3.3</v>
      </c>
      <c r="AK132" s="74">
        <v>14</v>
      </c>
      <c r="AL132" s="74">
        <v>15.7</v>
      </c>
      <c r="AM132" s="74">
        <v>3.1</v>
      </c>
      <c r="AN132" s="74">
        <v>20.6</v>
      </c>
      <c r="AO132" s="74">
        <v>14.5</v>
      </c>
      <c r="AP132" s="74">
        <v>0.8</v>
      </c>
      <c r="AQ132" s="74">
        <v>12.39</v>
      </c>
      <c r="AR132" s="74">
        <v>16.97</v>
      </c>
      <c r="AS132" s="74">
        <v>4</v>
      </c>
      <c r="AT132" s="74">
        <v>13.56</v>
      </c>
      <c r="AU132" s="74">
        <v>16.79</v>
      </c>
      <c r="AV132" s="74">
        <v>4</v>
      </c>
      <c r="AW132" s="74">
        <v>19.41</v>
      </c>
      <c r="AX132" s="74">
        <v>16.53</v>
      </c>
      <c r="AY132" s="74">
        <v>1.1000000000000001</v>
      </c>
      <c r="AZ132" s="74"/>
      <c r="BA132" s="74"/>
      <c r="BB132" s="74"/>
      <c r="BC132" s="74"/>
      <c r="BD132" s="74"/>
      <c r="BE132" s="74"/>
      <c r="BF132" s="74"/>
      <c r="BG132" s="74"/>
      <c r="BH132" s="74"/>
      <c r="BI132" s="18"/>
      <c r="BJ132" s="18"/>
      <c r="BK132" s="18"/>
      <c r="BL132" s="18"/>
      <c r="BM132" s="18"/>
      <c r="BN132" s="18"/>
      <c r="BO132" s="18"/>
      <c r="BP132" s="18"/>
      <c r="BQ132" s="18"/>
      <c r="BR132" s="18"/>
      <c r="BS132" s="18"/>
      <c r="BT132" s="18"/>
      <c r="BU132" s="18"/>
      <c r="BV132" s="18"/>
      <c r="BW132" s="18"/>
      <c r="BX132" s="18"/>
      <c r="BY132" s="18"/>
      <c r="BZ132" s="18"/>
      <c r="CA132" s="18"/>
      <c r="CB132" s="18"/>
      <c r="CC132" s="18"/>
      <c r="CD132" s="44">
        <v>1</v>
      </c>
      <c r="CE132" s="44">
        <v>1</v>
      </c>
      <c r="CF132" s="18"/>
    </row>
    <row r="133" spans="1:84" x14ac:dyDescent="0.2">
      <c r="A133" s="53" t="s">
        <v>530</v>
      </c>
      <c r="B133" s="53" t="s">
        <v>531</v>
      </c>
      <c r="C133" s="53" t="s">
        <v>519</v>
      </c>
      <c r="D133" s="53" t="s">
        <v>157</v>
      </c>
      <c r="E133" s="56" t="s">
        <v>152</v>
      </c>
      <c r="F133" s="58"/>
      <c r="G133" s="58"/>
      <c r="H133" s="57" t="s">
        <v>164</v>
      </c>
      <c r="I133" s="9"/>
      <c r="J133" s="13" t="s">
        <v>150</v>
      </c>
      <c r="K133" s="18">
        <v>30</v>
      </c>
      <c r="L133" s="18">
        <v>181</v>
      </c>
      <c r="M133" s="63">
        <v>91100</v>
      </c>
      <c r="N133" s="18" t="s">
        <v>207</v>
      </c>
      <c r="O133" s="18" t="s">
        <v>152</v>
      </c>
      <c r="P133" s="18" t="s">
        <v>152</v>
      </c>
      <c r="Q133" s="26" t="s">
        <v>152</v>
      </c>
      <c r="R133" s="26" t="s">
        <v>152</v>
      </c>
      <c r="S133" s="66">
        <v>0.68</v>
      </c>
      <c r="T133" s="66">
        <v>0.8</v>
      </c>
      <c r="U133" s="66">
        <v>0.16</v>
      </c>
      <c r="V133" s="66">
        <v>0.16</v>
      </c>
      <c r="W133" s="66">
        <v>0.84799999999999998</v>
      </c>
      <c r="X133" s="18" t="s">
        <v>529</v>
      </c>
      <c r="Y133" s="74">
        <v>60</v>
      </c>
      <c r="Z133" s="74">
        <v>49</v>
      </c>
      <c r="AA133" s="74">
        <v>-0.4</v>
      </c>
      <c r="AB133" s="74">
        <v>64.099999999999994</v>
      </c>
      <c r="AC133" s="74">
        <v>42.9</v>
      </c>
      <c r="AD133" s="74">
        <v>-0.5</v>
      </c>
      <c r="AE133" s="74">
        <v>7.9</v>
      </c>
      <c r="AF133" s="74">
        <v>15.5</v>
      </c>
      <c r="AG133" s="74">
        <v>3.4</v>
      </c>
      <c r="AH133" s="74">
        <v>13.9</v>
      </c>
      <c r="AI133" s="74">
        <v>16.2</v>
      </c>
      <c r="AJ133" s="74">
        <v>3</v>
      </c>
      <c r="AK133" s="74">
        <v>16</v>
      </c>
      <c r="AL133" s="74">
        <v>17</v>
      </c>
      <c r="AM133" s="74">
        <v>2.5</v>
      </c>
      <c r="AN133" s="74">
        <v>25.6</v>
      </c>
      <c r="AO133" s="74">
        <v>20</v>
      </c>
      <c r="AP133" s="74">
        <v>1.8</v>
      </c>
      <c r="AQ133" s="74">
        <v>0</v>
      </c>
      <c r="AR133" s="74">
        <v>0</v>
      </c>
      <c r="AS133" s="74"/>
      <c r="AT133" s="74">
        <v>100</v>
      </c>
      <c r="AU133" s="74">
        <v>0</v>
      </c>
      <c r="AV133" s="74"/>
      <c r="AW133" s="74">
        <v>100</v>
      </c>
      <c r="AX133" s="74">
        <v>0</v>
      </c>
      <c r="AY133" s="74"/>
      <c r="AZ133" s="74"/>
      <c r="BA133" s="74"/>
      <c r="BB133" s="74"/>
      <c r="BC133" s="74"/>
      <c r="BD133" s="74"/>
      <c r="BE133" s="74"/>
      <c r="BF133" s="74"/>
      <c r="BG133" s="74"/>
      <c r="BH133" s="74"/>
      <c r="BI133" s="18"/>
      <c r="BJ133" s="18"/>
      <c r="BK133" s="18"/>
      <c r="BL133" s="18"/>
      <c r="BM133" s="18"/>
      <c r="BN133" s="18"/>
      <c r="BO133" s="18"/>
      <c r="BP133" s="18"/>
      <c r="BQ133" s="18"/>
      <c r="BR133" s="18"/>
      <c r="BS133" s="18"/>
      <c r="BT133" s="18"/>
      <c r="BU133" s="18"/>
      <c r="BV133" s="18"/>
      <c r="BW133" s="18"/>
      <c r="BX133" s="18"/>
      <c r="BY133" s="18"/>
      <c r="BZ133" s="18"/>
      <c r="CA133" s="63"/>
      <c r="CB133" s="18"/>
      <c r="CC133" s="18"/>
      <c r="CD133" s="44">
        <v>1</v>
      </c>
      <c r="CE133" s="44">
        <v>1</v>
      </c>
      <c r="CF133" s="18"/>
    </row>
    <row r="134" spans="1:84" x14ac:dyDescent="0.2">
      <c r="A134" s="53" t="s">
        <v>532</v>
      </c>
      <c r="B134" s="53" t="s">
        <v>533</v>
      </c>
      <c r="C134" s="53" t="s">
        <v>519</v>
      </c>
      <c r="D134" s="53" t="s">
        <v>147</v>
      </c>
      <c r="E134" s="56" t="s">
        <v>152</v>
      </c>
      <c r="F134" s="58"/>
      <c r="G134" s="58"/>
      <c r="H134" s="57" t="s">
        <v>164</v>
      </c>
      <c r="I134" s="9"/>
      <c r="J134" s="13" t="s">
        <v>150</v>
      </c>
      <c r="K134" s="18">
        <v>100</v>
      </c>
      <c r="L134" s="18">
        <v>334</v>
      </c>
      <c r="M134" s="19" t="s">
        <v>152</v>
      </c>
      <c r="N134" s="18" t="s">
        <v>151</v>
      </c>
      <c r="O134" s="18" t="s">
        <v>152</v>
      </c>
      <c r="P134" s="18" t="s">
        <v>152</v>
      </c>
      <c r="Q134" s="26" t="s">
        <v>152</v>
      </c>
      <c r="R134" s="26" t="s">
        <v>152</v>
      </c>
      <c r="S134" s="66">
        <v>0.22</v>
      </c>
      <c r="T134" s="66">
        <v>0.26</v>
      </c>
      <c r="U134" s="66">
        <v>1</v>
      </c>
      <c r="V134" s="66">
        <v>0.35</v>
      </c>
      <c r="W134" s="29" t="s">
        <v>152</v>
      </c>
      <c r="X134" s="18" t="s">
        <v>150</v>
      </c>
      <c r="Y134" s="74">
        <v>19.7</v>
      </c>
      <c r="Z134" s="74">
        <v>39.4</v>
      </c>
      <c r="AA134" s="74">
        <v>1.5</v>
      </c>
      <c r="AB134" s="74">
        <v>29.4</v>
      </c>
      <c r="AC134" s="74">
        <v>38.1</v>
      </c>
      <c r="AD134" s="74">
        <v>1.2</v>
      </c>
      <c r="AE134" s="74">
        <v>0</v>
      </c>
      <c r="AF134" s="74">
        <v>0</v>
      </c>
      <c r="AG134" s="74"/>
      <c r="AH134" s="74">
        <v>0</v>
      </c>
      <c r="AI134" s="74">
        <v>0</v>
      </c>
      <c r="AJ134" s="74"/>
      <c r="AK134" s="74">
        <v>51</v>
      </c>
      <c r="AL134" s="74">
        <v>1.5</v>
      </c>
      <c r="AM134" s="74">
        <v>3</v>
      </c>
      <c r="AN134" s="74">
        <v>100</v>
      </c>
      <c r="AO134" s="74">
        <v>0</v>
      </c>
      <c r="AP134" s="74"/>
      <c r="AQ134" s="74"/>
      <c r="AR134" s="74"/>
      <c r="AS134" s="74"/>
      <c r="AT134" s="74"/>
      <c r="AU134" s="74"/>
      <c r="AV134" s="74"/>
      <c r="AW134" s="74"/>
      <c r="AX134" s="74"/>
      <c r="AY134" s="74"/>
      <c r="AZ134" s="74"/>
      <c r="BA134" s="74"/>
      <c r="BB134" s="74"/>
      <c r="BC134" s="74"/>
      <c r="BD134" s="74"/>
      <c r="BE134" s="74"/>
      <c r="BF134" s="74"/>
      <c r="BG134" s="74"/>
      <c r="BH134" s="74"/>
      <c r="BI134" s="18"/>
      <c r="BJ134" s="18"/>
      <c r="BK134" s="18"/>
      <c r="BL134" s="18"/>
      <c r="BM134" s="18"/>
      <c r="BN134" s="18"/>
      <c r="BO134" s="18"/>
      <c r="BP134" s="18"/>
      <c r="BQ134" s="18"/>
      <c r="BR134" s="18"/>
      <c r="BS134" s="18"/>
      <c r="BT134" s="18"/>
      <c r="BU134" s="18"/>
      <c r="BV134" s="18"/>
      <c r="BW134" s="18"/>
      <c r="BX134" s="18"/>
      <c r="BY134" s="18"/>
      <c r="BZ134" s="18"/>
      <c r="CA134" s="18"/>
      <c r="CB134" s="18"/>
      <c r="CC134" s="18"/>
      <c r="CD134" s="44">
        <v>1</v>
      </c>
      <c r="CE134" s="44">
        <v>1</v>
      </c>
      <c r="CF134" s="18"/>
    </row>
    <row r="135" spans="1:84" x14ac:dyDescent="0.2">
      <c r="A135" s="53" t="s">
        <v>534</v>
      </c>
      <c r="B135" s="53" t="s">
        <v>535</v>
      </c>
      <c r="C135" s="53" t="s">
        <v>519</v>
      </c>
      <c r="D135" s="53" t="s">
        <v>147</v>
      </c>
      <c r="E135" s="56" t="s">
        <v>152</v>
      </c>
      <c r="F135" s="57"/>
      <c r="G135" s="58"/>
      <c r="H135" s="57" t="s">
        <v>164</v>
      </c>
      <c r="I135" s="9"/>
      <c r="J135" s="13" t="s">
        <v>150</v>
      </c>
      <c r="K135" s="18">
        <v>50</v>
      </c>
      <c r="L135" s="18">
        <v>51</v>
      </c>
      <c r="M135" s="19" t="s">
        <v>152</v>
      </c>
      <c r="N135" s="18" t="s">
        <v>207</v>
      </c>
      <c r="O135" s="18" t="s">
        <v>152</v>
      </c>
      <c r="P135" s="18" t="s">
        <v>152</v>
      </c>
      <c r="Q135" s="26" t="s">
        <v>152</v>
      </c>
      <c r="R135" s="26" t="s">
        <v>152</v>
      </c>
      <c r="S135" s="66">
        <v>0.3</v>
      </c>
      <c r="T135" s="66">
        <v>0.44</v>
      </c>
      <c r="U135" s="66">
        <v>0.02</v>
      </c>
      <c r="V135" s="66">
        <v>0.57999999999999996</v>
      </c>
      <c r="W135" s="29" t="s">
        <v>152</v>
      </c>
      <c r="X135" s="18" t="s">
        <v>150</v>
      </c>
      <c r="Y135" s="74">
        <v>30.1</v>
      </c>
      <c r="Z135" s="74">
        <v>44.8</v>
      </c>
      <c r="AA135" s="74">
        <v>0.9</v>
      </c>
      <c r="AB135" s="74">
        <v>8.1</v>
      </c>
      <c r="AC135" s="74">
        <v>22.4</v>
      </c>
      <c r="AD135" s="74">
        <v>3.2</v>
      </c>
      <c r="AE135" s="74">
        <v>5.6</v>
      </c>
      <c r="AF135" s="74">
        <v>12.1</v>
      </c>
      <c r="AG135" s="74">
        <v>2.8</v>
      </c>
      <c r="AH135" s="74">
        <v>7.7</v>
      </c>
      <c r="AI135" s="74">
        <v>13.2</v>
      </c>
      <c r="AJ135" s="74">
        <v>2.2000000000000002</v>
      </c>
      <c r="AK135" s="74">
        <v>32.799999999999997</v>
      </c>
      <c r="AL135" s="74">
        <v>20.3</v>
      </c>
      <c r="AM135" s="74">
        <v>-0.4</v>
      </c>
      <c r="AN135" s="74">
        <v>64.900000000000006</v>
      </c>
      <c r="AO135" s="74">
        <v>36.6</v>
      </c>
      <c r="AP135" s="74">
        <v>-0.2</v>
      </c>
      <c r="AQ135" s="74"/>
      <c r="AR135" s="74"/>
      <c r="AS135" s="74"/>
      <c r="AT135" s="74"/>
      <c r="AU135" s="74"/>
      <c r="AV135" s="74"/>
      <c r="AW135" s="74"/>
      <c r="AX135" s="74"/>
      <c r="AY135" s="74"/>
      <c r="AZ135" s="74"/>
      <c r="BA135" s="74"/>
      <c r="BB135" s="74"/>
      <c r="BC135" s="74"/>
      <c r="BD135" s="74"/>
      <c r="BE135" s="74"/>
      <c r="BF135" s="74"/>
      <c r="BG135" s="74"/>
      <c r="BH135" s="74"/>
      <c r="BI135" s="18"/>
      <c r="BJ135" s="18"/>
      <c r="BK135" s="18"/>
      <c r="BL135" s="18"/>
      <c r="BM135" s="18"/>
      <c r="BN135" s="18"/>
      <c r="BO135" s="18"/>
      <c r="BP135" s="18"/>
      <c r="BQ135" s="18"/>
      <c r="BR135" s="18"/>
      <c r="BS135" s="18"/>
      <c r="BT135" s="18"/>
      <c r="BU135" s="18"/>
      <c r="BV135" s="18"/>
      <c r="BW135" s="18"/>
      <c r="BX135" s="18"/>
      <c r="BY135" s="18"/>
      <c r="BZ135" s="18"/>
      <c r="CA135" s="18"/>
      <c r="CB135" s="18"/>
      <c r="CC135" s="18"/>
      <c r="CD135" s="44">
        <v>1</v>
      </c>
      <c r="CE135" s="44">
        <v>1</v>
      </c>
      <c r="CF135" s="18"/>
    </row>
    <row r="136" spans="1:84" x14ac:dyDescent="0.2">
      <c r="A136" s="53" t="s">
        <v>536</v>
      </c>
      <c r="B136" s="53" t="s">
        <v>537</v>
      </c>
      <c r="C136" s="53" t="s">
        <v>519</v>
      </c>
      <c r="D136" s="53" t="s">
        <v>538</v>
      </c>
      <c r="E136" s="56" t="s">
        <v>152</v>
      </c>
      <c r="F136" s="59"/>
      <c r="G136" s="58"/>
      <c r="H136" s="59"/>
      <c r="I136" s="9"/>
      <c r="J136" s="59"/>
      <c r="K136" s="18">
        <v>39</v>
      </c>
      <c r="L136" s="18">
        <v>350</v>
      </c>
      <c r="M136" s="63">
        <v>1703350</v>
      </c>
      <c r="N136" s="18" t="s">
        <v>151</v>
      </c>
      <c r="O136" s="18">
        <v>8</v>
      </c>
      <c r="P136" s="18" t="s">
        <v>152</v>
      </c>
      <c r="Q136" s="67">
        <v>0</v>
      </c>
      <c r="R136" s="68">
        <v>6.8588369491825304E-3</v>
      </c>
      <c r="S136" s="66">
        <v>0.38</v>
      </c>
      <c r="T136" s="66">
        <v>0.54</v>
      </c>
      <c r="U136" s="66">
        <v>0.01</v>
      </c>
      <c r="V136" s="66">
        <v>0.41</v>
      </c>
      <c r="W136" s="66">
        <v>0.35089999999999999</v>
      </c>
      <c r="X136" s="18" t="s">
        <v>526</v>
      </c>
      <c r="Y136" s="74">
        <v>40.6</v>
      </c>
      <c r="Z136" s="74">
        <v>49.1</v>
      </c>
      <c r="AA136" s="74">
        <v>0.4</v>
      </c>
      <c r="AB136" s="74">
        <v>47.5</v>
      </c>
      <c r="AC136" s="74">
        <v>43.9</v>
      </c>
      <c r="AD136" s="74">
        <v>0.3</v>
      </c>
      <c r="AE136" s="74">
        <v>7.8</v>
      </c>
      <c r="AF136" s="74">
        <v>13</v>
      </c>
      <c r="AG136" s="74">
        <v>2.1</v>
      </c>
      <c r="AH136" s="74">
        <v>17.7</v>
      </c>
      <c r="AI136" s="74">
        <v>15.8</v>
      </c>
      <c r="AJ136" s="74">
        <v>1.7</v>
      </c>
      <c r="AK136" s="74">
        <v>17</v>
      </c>
      <c r="AL136" s="74">
        <v>15.7</v>
      </c>
      <c r="AM136" s="74">
        <v>1.6</v>
      </c>
      <c r="AN136" s="74">
        <v>11.1</v>
      </c>
      <c r="AO136" s="74">
        <v>11</v>
      </c>
      <c r="AP136" s="74">
        <v>1.8</v>
      </c>
      <c r="AQ136" s="74">
        <v>11.11</v>
      </c>
      <c r="AR136" s="74">
        <v>16.47</v>
      </c>
      <c r="AS136" s="74">
        <v>1.8</v>
      </c>
      <c r="AT136" s="74">
        <v>34.54</v>
      </c>
      <c r="AU136" s="74">
        <v>18.899999999999999</v>
      </c>
      <c r="AV136" s="74">
        <v>-0.5</v>
      </c>
      <c r="AW136" s="74">
        <v>54.4</v>
      </c>
      <c r="AX136" s="74">
        <v>43.55</v>
      </c>
      <c r="AY136" s="74">
        <v>0</v>
      </c>
      <c r="AZ136" s="74">
        <v>26.88</v>
      </c>
      <c r="BA136" s="74">
        <v>32.28</v>
      </c>
      <c r="BB136" s="74">
        <v>1.2</v>
      </c>
      <c r="BC136" s="74">
        <v>45.5</v>
      </c>
      <c r="BD136" s="74">
        <v>23.16</v>
      </c>
      <c r="BE136" s="74">
        <v>0</v>
      </c>
      <c r="BF136" s="74">
        <v>56.63</v>
      </c>
      <c r="BG136" s="74">
        <v>38.619999999999997</v>
      </c>
      <c r="BH136" s="74">
        <v>-0.1</v>
      </c>
      <c r="BI136" s="63">
        <v>-8254.94</v>
      </c>
      <c r="BJ136" s="63">
        <v>3735.31</v>
      </c>
      <c r="BK136" s="63">
        <v>-11683</v>
      </c>
      <c r="BL136" s="63">
        <v>-9716.94</v>
      </c>
      <c r="BM136" s="63">
        <v>135010.29</v>
      </c>
      <c r="BN136" s="78">
        <v>0</v>
      </c>
      <c r="BO136" s="76">
        <v>2.2599999999999998</v>
      </c>
      <c r="BP136" s="76">
        <v>80.63</v>
      </c>
      <c r="BQ136" s="76">
        <v>0</v>
      </c>
      <c r="BR136" s="76">
        <v>0.97</v>
      </c>
      <c r="BS136" s="76">
        <v>0.06</v>
      </c>
      <c r="BT136" s="76">
        <v>0.99</v>
      </c>
      <c r="BU136" s="76">
        <v>0.96</v>
      </c>
      <c r="BV136" s="76">
        <v>0.17</v>
      </c>
      <c r="BW136" s="76">
        <v>1</v>
      </c>
      <c r="BX136" s="76">
        <v>0.98</v>
      </c>
      <c r="BY136" s="76">
        <v>0.08</v>
      </c>
      <c r="BZ136" s="76">
        <v>1</v>
      </c>
      <c r="CA136" s="76">
        <v>1</v>
      </c>
      <c r="CB136" s="76">
        <v>0.01</v>
      </c>
      <c r="CC136" s="76">
        <v>1</v>
      </c>
      <c r="CD136" s="18">
        <v>350</v>
      </c>
      <c r="CE136" s="63">
        <v>1715032.9999173901</v>
      </c>
      <c r="CF136" s="18"/>
    </row>
    <row r="137" spans="1:84" x14ac:dyDescent="0.2">
      <c r="A137" s="53" t="s">
        <v>539</v>
      </c>
      <c r="B137" s="53" t="s">
        <v>540</v>
      </c>
      <c r="C137" s="53" t="s">
        <v>519</v>
      </c>
      <c r="D137" s="53" t="s">
        <v>174</v>
      </c>
      <c r="E137" s="56" t="s">
        <v>152</v>
      </c>
      <c r="F137" s="57"/>
      <c r="G137" s="59"/>
      <c r="H137" s="57" t="s">
        <v>164</v>
      </c>
      <c r="I137" s="9"/>
      <c r="J137" s="13" t="s">
        <v>150</v>
      </c>
      <c r="K137" s="18">
        <v>49</v>
      </c>
      <c r="L137" s="18">
        <v>363</v>
      </c>
      <c r="M137" s="19" t="s">
        <v>152</v>
      </c>
      <c r="N137" s="18" t="s">
        <v>207</v>
      </c>
      <c r="O137" s="18" t="s">
        <v>152</v>
      </c>
      <c r="P137" s="18" t="s">
        <v>152</v>
      </c>
      <c r="Q137" s="26" t="s">
        <v>152</v>
      </c>
      <c r="R137" s="26" t="s">
        <v>152</v>
      </c>
      <c r="S137" s="66">
        <v>0.41</v>
      </c>
      <c r="T137" s="66">
        <v>0.7</v>
      </c>
      <c r="U137" s="66">
        <v>0</v>
      </c>
      <c r="V137" s="66">
        <v>0.43</v>
      </c>
      <c r="W137" s="29" t="s">
        <v>152</v>
      </c>
      <c r="X137" s="18" t="s">
        <v>150</v>
      </c>
      <c r="Y137" s="74">
        <v>17.2</v>
      </c>
      <c r="Z137" s="74">
        <v>27.7</v>
      </c>
      <c r="AA137" s="74">
        <v>1.6</v>
      </c>
      <c r="AB137" s="74">
        <v>48.4</v>
      </c>
      <c r="AC137" s="74">
        <v>33.299999999999997</v>
      </c>
      <c r="AD137" s="74">
        <v>0.1</v>
      </c>
      <c r="AE137" s="74">
        <v>5.6</v>
      </c>
      <c r="AF137" s="74">
        <v>11.6</v>
      </c>
      <c r="AG137" s="74">
        <v>2.7</v>
      </c>
      <c r="AH137" s="74">
        <v>9.6999999999999993</v>
      </c>
      <c r="AI137" s="74">
        <v>9.3000000000000007</v>
      </c>
      <c r="AJ137" s="74">
        <v>2.2000000000000002</v>
      </c>
      <c r="AK137" s="74">
        <v>9.6</v>
      </c>
      <c r="AL137" s="74">
        <v>9</v>
      </c>
      <c r="AM137" s="74">
        <v>2.2999999999999998</v>
      </c>
      <c r="AN137" s="74">
        <v>8.1999999999999993</v>
      </c>
      <c r="AO137" s="74">
        <v>6.8</v>
      </c>
      <c r="AP137" s="74">
        <v>1.7</v>
      </c>
      <c r="AQ137" s="74"/>
      <c r="AR137" s="74"/>
      <c r="AS137" s="74"/>
      <c r="AT137" s="74"/>
      <c r="AU137" s="74"/>
      <c r="AV137" s="74"/>
      <c r="AW137" s="74"/>
      <c r="AX137" s="74"/>
      <c r="AY137" s="74"/>
      <c r="AZ137" s="74"/>
      <c r="BA137" s="74"/>
      <c r="BB137" s="74"/>
      <c r="BC137" s="74"/>
      <c r="BD137" s="74"/>
      <c r="BE137" s="74"/>
      <c r="BF137" s="74"/>
      <c r="BG137" s="74"/>
      <c r="BH137" s="74"/>
      <c r="BI137" s="18"/>
      <c r="BJ137" s="18"/>
      <c r="BK137" s="18"/>
      <c r="BL137" s="18"/>
      <c r="BM137" s="18"/>
      <c r="BN137" s="18"/>
      <c r="BO137" s="76"/>
      <c r="BP137" s="76"/>
      <c r="BQ137" s="76"/>
      <c r="BR137" s="76"/>
      <c r="BS137" s="76"/>
      <c r="BT137" s="76"/>
      <c r="BU137" s="76"/>
      <c r="BV137" s="76"/>
      <c r="BW137" s="76"/>
      <c r="BX137" s="76"/>
      <c r="BY137" s="76"/>
      <c r="BZ137" s="76"/>
      <c r="CA137" s="76"/>
      <c r="CB137" s="76"/>
      <c r="CC137" s="76"/>
      <c r="CD137" s="44">
        <v>1</v>
      </c>
      <c r="CE137" s="44">
        <v>1</v>
      </c>
      <c r="CF137" s="18"/>
    </row>
    <row r="138" spans="1:84" x14ac:dyDescent="0.2">
      <c r="A138" s="53" t="s">
        <v>541</v>
      </c>
      <c r="B138" s="53" t="s">
        <v>542</v>
      </c>
      <c r="C138" s="53" t="s">
        <v>519</v>
      </c>
      <c r="D138" s="53" t="s">
        <v>147</v>
      </c>
      <c r="E138" s="56" t="s">
        <v>152</v>
      </c>
      <c r="F138" s="58"/>
      <c r="G138" s="58"/>
      <c r="H138" s="57" t="s">
        <v>164</v>
      </c>
      <c r="I138" s="9"/>
      <c r="J138" s="13" t="s">
        <v>150</v>
      </c>
      <c r="K138" s="18">
        <v>52</v>
      </c>
      <c r="L138" s="18">
        <v>383</v>
      </c>
      <c r="M138" s="63">
        <v>758881192</v>
      </c>
      <c r="N138" s="18" t="s">
        <v>207</v>
      </c>
      <c r="O138" s="18" t="s">
        <v>152</v>
      </c>
      <c r="P138" s="18" t="s">
        <v>152</v>
      </c>
      <c r="Q138" s="26" t="s">
        <v>152</v>
      </c>
      <c r="R138" s="26" t="s">
        <v>152</v>
      </c>
      <c r="S138" s="66">
        <v>0.45</v>
      </c>
      <c r="T138" s="66">
        <v>0.52</v>
      </c>
      <c r="U138" s="66">
        <v>7.0000000000000007E-2</v>
      </c>
      <c r="V138" s="66">
        <v>0.56000000000000005</v>
      </c>
      <c r="W138" s="66">
        <v>0.85560000000000003</v>
      </c>
      <c r="X138" s="18" t="s">
        <v>529</v>
      </c>
      <c r="Y138" s="74">
        <v>46.2</v>
      </c>
      <c r="Z138" s="74">
        <v>48.7</v>
      </c>
      <c r="AA138" s="74">
        <v>0.2</v>
      </c>
      <c r="AB138" s="74">
        <v>56.9</v>
      </c>
      <c r="AC138" s="74">
        <v>44.4</v>
      </c>
      <c r="AD138" s="74">
        <v>-0.2</v>
      </c>
      <c r="AE138" s="74">
        <v>8.1999999999999993</v>
      </c>
      <c r="AF138" s="74">
        <v>11.2</v>
      </c>
      <c r="AG138" s="74">
        <v>1.4</v>
      </c>
      <c r="AH138" s="74">
        <v>11.5</v>
      </c>
      <c r="AI138" s="74">
        <v>10.7</v>
      </c>
      <c r="AJ138" s="74">
        <v>1.2</v>
      </c>
      <c r="AK138" s="74">
        <v>14.5</v>
      </c>
      <c r="AL138" s="74">
        <v>13.5</v>
      </c>
      <c r="AM138" s="74">
        <v>1.3</v>
      </c>
      <c r="AN138" s="74">
        <v>13.8</v>
      </c>
      <c r="AO138" s="74">
        <v>22.2</v>
      </c>
      <c r="AP138" s="74">
        <v>3.4</v>
      </c>
      <c r="AQ138" s="74">
        <v>42.31</v>
      </c>
      <c r="AR138" s="74">
        <v>49.4</v>
      </c>
      <c r="AS138" s="74">
        <v>0.3</v>
      </c>
      <c r="AT138" s="74">
        <v>100</v>
      </c>
      <c r="AU138" s="74">
        <v>0</v>
      </c>
      <c r="AV138" s="74"/>
      <c r="AW138" s="74">
        <v>100</v>
      </c>
      <c r="AX138" s="74">
        <v>0</v>
      </c>
      <c r="AY138" s="74"/>
      <c r="AZ138" s="74"/>
      <c r="BA138" s="74"/>
      <c r="BB138" s="74"/>
      <c r="BC138" s="74"/>
      <c r="BD138" s="74"/>
      <c r="BE138" s="74"/>
      <c r="BF138" s="74"/>
      <c r="BG138" s="74"/>
      <c r="BH138" s="74"/>
      <c r="BI138" s="18"/>
      <c r="BJ138" s="18"/>
      <c r="BK138" s="18"/>
      <c r="BL138" s="18"/>
      <c r="BM138" s="18"/>
      <c r="BN138" s="18"/>
      <c r="BO138" s="76"/>
      <c r="BP138" s="76"/>
      <c r="BQ138" s="76"/>
      <c r="BR138" s="76"/>
      <c r="BS138" s="76"/>
      <c r="BT138" s="76"/>
      <c r="BU138" s="76"/>
      <c r="BV138" s="76"/>
      <c r="BW138" s="76"/>
      <c r="BX138" s="76"/>
      <c r="BY138" s="76"/>
      <c r="BZ138" s="76"/>
      <c r="CA138" s="76"/>
      <c r="CB138" s="76"/>
      <c r="CC138" s="76"/>
      <c r="CD138" s="44">
        <v>1</v>
      </c>
      <c r="CE138" s="44">
        <v>1</v>
      </c>
      <c r="CF138" s="18"/>
    </row>
    <row r="139" spans="1:84" x14ac:dyDescent="0.2">
      <c r="A139" s="53" t="s">
        <v>543</v>
      </c>
      <c r="B139" s="53" t="s">
        <v>544</v>
      </c>
      <c r="C139" s="53" t="s">
        <v>519</v>
      </c>
      <c r="D139" s="53" t="s">
        <v>538</v>
      </c>
      <c r="E139" s="56" t="s">
        <v>152</v>
      </c>
      <c r="F139" s="57"/>
      <c r="G139" s="58"/>
      <c r="H139" s="57" t="s">
        <v>164</v>
      </c>
      <c r="I139" s="9"/>
      <c r="J139" s="13" t="s">
        <v>150</v>
      </c>
      <c r="K139" s="18">
        <v>25</v>
      </c>
      <c r="L139" s="18">
        <v>278</v>
      </c>
      <c r="M139" s="19" t="s">
        <v>152</v>
      </c>
      <c r="N139" s="18" t="s">
        <v>207</v>
      </c>
      <c r="O139" s="18" t="s">
        <v>152</v>
      </c>
      <c r="P139" s="18" t="s">
        <v>152</v>
      </c>
      <c r="Q139" s="26" t="s">
        <v>152</v>
      </c>
      <c r="R139" s="26" t="s">
        <v>152</v>
      </c>
      <c r="S139" s="66">
        <v>0.45</v>
      </c>
      <c r="T139" s="66">
        <v>0.64</v>
      </c>
      <c r="U139" s="66">
        <v>0.18</v>
      </c>
      <c r="V139" s="66">
        <v>0.03</v>
      </c>
      <c r="W139" s="29" t="s">
        <v>152</v>
      </c>
      <c r="X139" s="18" t="s">
        <v>150</v>
      </c>
      <c r="Y139" s="74">
        <v>47.8</v>
      </c>
      <c r="Z139" s="74">
        <v>48.2</v>
      </c>
      <c r="AA139" s="74">
        <v>0.1</v>
      </c>
      <c r="AB139" s="74">
        <v>69.3</v>
      </c>
      <c r="AC139" s="74">
        <v>34.6</v>
      </c>
      <c r="AD139" s="74">
        <v>-0.8</v>
      </c>
      <c r="AE139" s="74">
        <v>9.6</v>
      </c>
      <c r="AF139" s="74">
        <v>15.5</v>
      </c>
      <c r="AG139" s="74">
        <v>2.2999999999999998</v>
      </c>
      <c r="AH139" s="74">
        <v>15.4</v>
      </c>
      <c r="AI139" s="74">
        <v>17.3</v>
      </c>
      <c r="AJ139" s="74">
        <v>2</v>
      </c>
      <c r="AK139" s="74">
        <v>17.2</v>
      </c>
      <c r="AL139" s="74">
        <v>18.5</v>
      </c>
      <c r="AM139" s="74">
        <v>1.9</v>
      </c>
      <c r="AN139" s="74">
        <v>17.100000000000001</v>
      </c>
      <c r="AO139" s="74">
        <v>21.1</v>
      </c>
      <c r="AP139" s="74">
        <v>2.8</v>
      </c>
      <c r="AQ139" s="74"/>
      <c r="AR139" s="74"/>
      <c r="AS139" s="74"/>
      <c r="AT139" s="74"/>
      <c r="AU139" s="74"/>
      <c r="AV139" s="74"/>
      <c r="AW139" s="74"/>
      <c r="AX139" s="74"/>
      <c r="AY139" s="74"/>
      <c r="AZ139" s="74"/>
      <c r="BA139" s="74"/>
      <c r="BB139" s="74"/>
      <c r="BC139" s="74"/>
      <c r="BD139" s="74"/>
      <c r="BE139" s="74"/>
      <c r="BF139" s="74"/>
      <c r="BG139" s="74"/>
      <c r="BH139" s="74"/>
      <c r="BI139" s="18"/>
      <c r="BJ139" s="18"/>
      <c r="BK139" s="18"/>
      <c r="BL139" s="18"/>
      <c r="BM139" s="18"/>
      <c r="BN139" s="18"/>
      <c r="BO139" s="76"/>
      <c r="BP139" s="76"/>
      <c r="BQ139" s="76"/>
      <c r="BR139" s="76"/>
      <c r="BS139" s="76"/>
      <c r="BT139" s="76"/>
      <c r="BU139" s="76"/>
      <c r="BV139" s="76"/>
      <c r="BW139" s="76"/>
      <c r="BX139" s="76"/>
      <c r="BY139" s="76"/>
      <c r="BZ139" s="76"/>
      <c r="CA139" s="76"/>
      <c r="CB139" s="76"/>
      <c r="CC139" s="76"/>
      <c r="CD139" s="44">
        <v>1</v>
      </c>
      <c r="CE139" s="44">
        <v>1</v>
      </c>
      <c r="CF139" s="18"/>
    </row>
    <row r="140" spans="1:84" x14ac:dyDescent="0.2">
      <c r="A140" s="53" t="s">
        <v>545</v>
      </c>
      <c r="B140" s="53" t="s">
        <v>546</v>
      </c>
      <c r="C140" s="53" t="s">
        <v>519</v>
      </c>
      <c r="D140" s="53" t="s">
        <v>547</v>
      </c>
      <c r="E140" s="56" t="s">
        <v>152</v>
      </c>
      <c r="F140" s="57"/>
      <c r="G140" s="58"/>
      <c r="H140" s="57" t="s">
        <v>164</v>
      </c>
      <c r="I140" s="9"/>
      <c r="J140" s="13" t="s">
        <v>150</v>
      </c>
      <c r="K140" s="18">
        <v>87</v>
      </c>
      <c r="L140" s="18">
        <v>2804</v>
      </c>
      <c r="M140" s="19" t="s">
        <v>152</v>
      </c>
      <c r="N140" s="18" t="s">
        <v>207</v>
      </c>
      <c r="O140" s="18" t="s">
        <v>152</v>
      </c>
      <c r="P140" s="18" t="s">
        <v>152</v>
      </c>
      <c r="Q140" s="26" t="s">
        <v>152</v>
      </c>
      <c r="R140" s="26" t="s">
        <v>152</v>
      </c>
      <c r="S140" s="66">
        <v>0.37</v>
      </c>
      <c r="T140" s="66">
        <v>0.49</v>
      </c>
      <c r="U140" s="66">
        <v>0</v>
      </c>
      <c r="V140" s="66">
        <v>0.51</v>
      </c>
      <c r="W140" s="29" t="s">
        <v>152</v>
      </c>
      <c r="X140" s="18" t="s">
        <v>150</v>
      </c>
      <c r="Y140" s="74">
        <v>33.299999999999997</v>
      </c>
      <c r="Z140" s="74">
        <v>47.1</v>
      </c>
      <c r="AA140" s="74">
        <v>0.7</v>
      </c>
      <c r="AB140" s="74">
        <v>36.700000000000003</v>
      </c>
      <c r="AC140" s="74">
        <v>45.4</v>
      </c>
      <c r="AD140" s="74">
        <v>0.6</v>
      </c>
      <c r="AE140" s="74">
        <v>5.9</v>
      </c>
      <c r="AF140" s="74">
        <v>10.199999999999999</v>
      </c>
      <c r="AG140" s="74">
        <v>1.7</v>
      </c>
      <c r="AH140" s="74">
        <v>12</v>
      </c>
      <c r="AI140" s="74">
        <v>9.1</v>
      </c>
      <c r="AJ140" s="74">
        <v>1.3</v>
      </c>
      <c r="AK140" s="74">
        <v>11.8</v>
      </c>
      <c r="AL140" s="74">
        <v>9.1</v>
      </c>
      <c r="AM140" s="74">
        <v>1.2</v>
      </c>
      <c r="AN140" s="74">
        <v>8.8000000000000007</v>
      </c>
      <c r="AO140" s="74">
        <v>7.4</v>
      </c>
      <c r="AP140" s="74">
        <v>1.3</v>
      </c>
      <c r="AQ140" s="74"/>
      <c r="AR140" s="74"/>
      <c r="AS140" s="74"/>
      <c r="AT140" s="74"/>
      <c r="AU140" s="74"/>
      <c r="AV140" s="74"/>
      <c r="AW140" s="74"/>
      <c r="AX140" s="74"/>
      <c r="AY140" s="74"/>
      <c r="AZ140" s="74"/>
      <c r="BA140" s="74"/>
      <c r="BB140" s="74"/>
      <c r="BC140" s="74"/>
      <c r="BD140" s="74"/>
      <c r="BE140" s="74"/>
      <c r="BF140" s="74"/>
      <c r="BG140" s="74"/>
      <c r="BH140" s="74"/>
      <c r="BI140" s="18"/>
      <c r="BJ140" s="18"/>
      <c r="BK140" s="18"/>
      <c r="BL140" s="18"/>
      <c r="BM140" s="18"/>
      <c r="BN140" s="18"/>
      <c r="BO140" s="76"/>
      <c r="BP140" s="76"/>
      <c r="BQ140" s="76"/>
      <c r="BR140" s="76"/>
      <c r="BS140" s="76"/>
      <c r="BT140" s="76"/>
      <c r="BU140" s="76"/>
      <c r="BV140" s="76"/>
      <c r="BW140" s="76"/>
      <c r="BX140" s="76"/>
      <c r="BY140" s="76"/>
      <c r="BZ140" s="76"/>
      <c r="CA140" s="76"/>
      <c r="CB140" s="76"/>
      <c r="CC140" s="63"/>
      <c r="CD140" s="44">
        <v>1</v>
      </c>
      <c r="CE140" s="44">
        <v>1</v>
      </c>
      <c r="CF140" s="18"/>
    </row>
    <row r="141" spans="1:84" x14ac:dyDescent="0.2">
      <c r="A141" s="53" t="s">
        <v>548</v>
      </c>
      <c r="B141" s="53" t="s">
        <v>549</v>
      </c>
      <c r="C141" s="53" t="s">
        <v>519</v>
      </c>
      <c r="D141" s="53" t="s">
        <v>525</v>
      </c>
      <c r="E141" s="56" t="s">
        <v>152</v>
      </c>
      <c r="F141" s="59"/>
      <c r="G141" s="59"/>
      <c r="H141" s="57" t="s">
        <v>164</v>
      </c>
      <c r="I141" s="9"/>
      <c r="J141" s="13" t="s">
        <v>150</v>
      </c>
      <c r="K141" s="18">
        <v>49</v>
      </c>
      <c r="L141" s="18">
        <v>148</v>
      </c>
      <c r="M141" s="63">
        <v>78350</v>
      </c>
      <c r="N141" s="18" t="s">
        <v>151</v>
      </c>
      <c r="O141" s="18">
        <v>1</v>
      </c>
      <c r="P141" s="18" t="s">
        <v>152</v>
      </c>
      <c r="Q141" s="26" t="s">
        <v>152</v>
      </c>
      <c r="R141" s="26" t="s">
        <v>152</v>
      </c>
      <c r="S141" s="66">
        <v>0.45</v>
      </c>
      <c r="T141" s="66">
        <v>0.31</v>
      </c>
      <c r="U141" s="66">
        <v>7.0000000000000007E-2</v>
      </c>
      <c r="V141" s="66">
        <v>0.35</v>
      </c>
      <c r="W141" s="66">
        <v>0.64680000000000004</v>
      </c>
      <c r="X141" s="18" t="s">
        <v>526</v>
      </c>
      <c r="Y141" s="74">
        <v>26.5</v>
      </c>
      <c r="Z141" s="74">
        <v>44.1</v>
      </c>
      <c r="AA141" s="74">
        <v>1.1000000000000001</v>
      </c>
      <c r="AB141" s="74">
        <v>9.4</v>
      </c>
      <c r="AC141" s="74">
        <v>16.7</v>
      </c>
      <c r="AD141" s="74">
        <v>3.8</v>
      </c>
      <c r="AE141" s="74">
        <v>6</v>
      </c>
      <c r="AF141" s="74">
        <v>12.8</v>
      </c>
      <c r="AG141" s="74">
        <v>2.9</v>
      </c>
      <c r="AH141" s="74">
        <v>9.5</v>
      </c>
      <c r="AI141" s="74">
        <v>13.4</v>
      </c>
      <c r="AJ141" s="74">
        <v>2.5</v>
      </c>
      <c r="AK141" s="74">
        <v>23.1</v>
      </c>
      <c r="AL141" s="74">
        <v>19.7</v>
      </c>
      <c r="AM141" s="74">
        <v>0.6</v>
      </c>
      <c r="AN141" s="74">
        <v>43.1</v>
      </c>
      <c r="AO141" s="74">
        <v>34.299999999999997</v>
      </c>
      <c r="AP141" s="74">
        <v>0.9</v>
      </c>
      <c r="AQ141" s="74">
        <v>0</v>
      </c>
      <c r="AR141" s="74">
        <v>0</v>
      </c>
      <c r="AS141" s="74"/>
      <c r="AT141" s="74">
        <v>100</v>
      </c>
      <c r="AU141" s="74">
        <v>0</v>
      </c>
      <c r="AV141" s="74"/>
      <c r="AW141" s="74">
        <v>100</v>
      </c>
      <c r="AX141" s="74">
        <v>0</v>
      </c>
      <c r="AY141" s="74"/>
      <c r="AZ141" s="74">
        <v>0</v>
      </c>
      <c r="BA141" s="74">
        <v>0</v>
      </c>
      <c r="BB141" s="74"/>
      <c r="BC141" s="74">
        <v>100</v>
      </c>
      <c r="BD141" s="74">
        <v>0</v>
      </c>
      <c r="BE141" s="74"/>
      <c r="BF141" s="74">
        <v>100</v>
      </c>
      <c r="BG141" s="74">
        <v>0</v>
      </c>
      <c r="BH141" s="74"/>
      <c r="BI141" s="18"/>
      <c r="BJ141" s="18"/>
      <c r="BK141" s="18"/>
      <c r="BL141" s="18"/>
      <c r="BM141" s="18"/>
      <c r="BN141" s="18"/>
      <c r="BO141" s="76"/>
      <c r="BP141" s="76"/>
      <c r="BQ141" s="76"/>
      <c r="BR141" s="76"/>
      <c r="BS141" s="76"/>
      <c r="BT141" s="76"/>
      <c r="BU141" s="76"/>
      <c r="BV141" s="76"/>
      <c r="BW141" s="76"/>
      <c r="BX141" s="76"/>
      <c r="BY141" s="76"/>
      <c r="BZ141" s="76"/>
      <c r="CA141" s="76"/>
      <c r="CB141" s="76"/>
      <c r="CC141" s="76"/>
      <c r="CD141" s="44">
        <v>1</v>
      </c>
      <c r="CE141" s="44">
        <v>1</v>
      </c>
      <c r="CF141" s="18"/>
    </row>
    <row r="142" spans="1:84" s="1" customFormat="1" x14ac:dyDescent="0.2">
      <c r="A142" s="55" t="s">
        <v>550</v>
      </c>
      <c r="B142" s="55" t="s">
        <v>551</v>
      </c>
      <c r="C142" s="53" t="s">
        <v>519</v>
      </c>
      <c r="D142" s="55" t="s">
        <v>525</v>
      </c>
      <c r="E142" s="56" t="s">
        <v>152</v>
      </c>
      <c r="F142" s="59"/>
      <c r="G142" s="58"/>
      <c r="H142" s="57" t="s">
        <v>164</v>
      </c>
      <c r="I142" s="9"/>
      <c r="J142" s="13" t="s">
        <v>150</v>
      </c>
      <c r="K142" s="1">
        <v>30</v>
      </c>
      <c r="L142" s="1">
        <v>126</v>
      </c>
      <c r="M142" s="64">
        <v>34720</v>
      </c>
      <c r="N142" s="1" t="s">
        <v>151</v>
      </c>
      <c r="O142" s="1">
        <v>6</v>
      </c>
      <c r="P142" s="1" t="s">
        <v>152</v>
      </c>
      <c r="Q142" s="26" t="s">
        <v>152</v>
      </c>
      <c r="R142" s="26" t="s">
        <v>152</v>
      </c>
      <c r="S142" s="69">
        <v>0.41</v>
      </c>
      <c r="T142" s="69">
        <v>0.54</v>
      </c>
      <c r="U142" s="69">
        <v>0</v>
      </c>
      <c r="V142" s="69">
        <v>0.54</v>
      </c>
      <c r="W142" s="69">
        <v>0.86429999999999996</v>
      </c>
      <c r="X142" s="1" t="s">
        <v>529</v>
      </c>
      <c r="Y142" s="75">
        <v>24.1</v>
      </c>
      <c r="Z142" s="75">
        <v>35.299999999999997</v>
      </c>
      <c r="AA142" s="75">
        <v>1.4</v>
      </c>
      <c r="AB142" s="75">
        <v>50</v>
      </c>
      <c r="AC142" s="75">
        <v>34.6</v>
      </c>
      <c r="AD142" s="75">
        <v>0.2</v>
      </c>
      <c r="AE142" s="75">
        <v>6.9</v>
      </c>
      <c r="AF142" s="75">
        <v>15.4</v>
      </c>
      <c r="AG142" s="75">
        <v>2.9</v>
      </c>
      <c r="AH142" s="75">
        <v>13.8</v>
      </c>
      <c r="AI142" s="75">
        <v>14</v>
      </c>
      <c r="AJ142" s="75">
        <v>2.2000000000000002</v>
      </c>
      <c r="AK142" s="75">
        <v>14.7</v>
      </c>
      <c r="AL142" s="75">
        <v>13.3</v>
      </c>
      <c r="AM142" s="75">
        <v>2.1</v>
      </c>
      <c r="AN142" s="75">
        <v>12.1</v>
      </c>
      <c r="AO142" s="75">
        <v>12.4</v>
      </c>
      <c r="AP142" s="75">
        <v>1.5</v>
      </c>
      <c r="AQ142" s="75">
        <v>16.170000000000002</v>
      </c>
      <c r="AR142" s="75">
        <v>15.22</v>
      </c>
      <c r="AS142" s="75">
        <v>1.9</v>
      </c>
      <c r="AT142" s="75">
        <v>17.18</v>
      </c>
      <c r="AU142" s="75">
        <v>14.6</v>
      </c>
      <c r="AV142" s="75">
        <v>1.8</v>
      </c>
      <c r="AW142" s="75">
        <v>12.93</v>
      </c>
      <c r="AX142" s="75">
        <v>12.41</v>
      </c>
      <c r="AY142" s="75">
        <v>1.4</v>
      </c>
      <c r="AZ142" s="75">
        <v>33.33</v>
      </c>
      <c r="BA142" s="75">
        <v>26.4</v>
      </c>
      <c r="BB142" s="75">
        <v>1.4</v>
      </c>
      <c r="BC142" s="75">
        <v>34.17</v>
      </c>
      <c r="BD142" s="75">
        <v>25.61</v>
      </c>
      <c r="BE142" s="75">
        <v>1.3</v>
      </c>
      <c r="BF142" s="75">
        <v>23</v>
      </c>
      <c r="BG142" s="75">
        <v>20.83</v>
      </c>
      <c r="BH142" s="75">
        <v>1.7</v>
      </c>
      <c r="BO142" s="81"/>
      <c r="BP142" s="81"/>
      <c r="BQ142" s="81"/>
      <c r="BR142" s="81"/>
      <c r="BS142" s="81"/>
      <c r="BT142" s="81"/>
      <c r="BU142" s="81"/>
      <c r="BV142" s="81"/>
      <c r="BW142" s="81"/>
      <c r="BX142" s="81"/>
      <c r="BY142" s="81"/>
      <c r="BZ142" s="81"/>
      <c r="CA142" s="81"/>
      <c r="CB142" s="81"/>
      <c r="CC142" s="81"/>
      <c r="CD142" s="44">
        <v>1</v>
      </c>
      <c r="CE142" s="44">
        <v>1</v>
      </c>
    </row>
    <row r="143" spans="1:84" x14ac:dyDescent="0.2">
      <c r="A143" s="53" t="s">
        <v>552</v>
      </c>
      <c r="B143" s="53" t="s">
        <v>553</v>
      </c>
      <c r="C143" s="53" t="s">
        <v>519</v>
      </c>
      <c r="D143" s="53" t="s">
        <v>295</v>
      </c>
      <c r="E143" s="56" t="s">
        <v>152</v>
      </c>
      <c r="F143" s="59"/>
      <c r="G143" s="58"/>
      <c r="H143" s="57" t="s">
        <v>164</v>
      </c>
      <c r="I143" s="9"/>
      <c r="J143" s="59"/>
      <c r="K143" s="18">
        <v>24</v>
      </c>
      <c r="L143" s="18">
        <v>320</v>
      </c>
      <c r="M143" s="63">
        <v>11562500</v>
      </c>
      <c r="N143" s="18" t="s">
        <v>151</v>
      </c>
      <c r="O143" s="18">
        <v>4</v>
      </c>
      <c r="P143" s="18" t="s">
        <v>152</v>
      </c>
      <c r="Q143" s="67">
        <v>-0.109375</v>
      </c>
      <c r="R143" s="67">
        <v>-7.5649729729729706E-2</v>
      </c>
      <c r="S143" s="66">
        <v>0.7</v>
      </c>
      <c r="T143" s="66">
        <v>0.71</v>
      </c>
      <c r="U143" s="66">
        <v>0.71</v>
      </c>
      <c r="V143" s="66">
        <v>0</v>
      </c>
      <c r="W143" s="66">
        <v>0.83220000000000005</v>
      </c>
      <c r="X143" s="18" t="s">
        <v>529</v>
      </c>
      <c r="Y143" s="74">
        <v>71.599999999999994</v>
      </c>
      <c r="Z143" s="74">
        <v>39.4</v>
      </c>
      <c r="AA143" s="74">
        <v>-1</v>
      </c>
      <c r="AB143" s="74">
        <v>86.2</v>
      </c>
      <c r="AC143" s="74">
        <v>25.2</v>
      </c>
      <c r="AD143" s="74">
        <v>-2.4</v>
      </c>
      <c r="AE143" s="74">
        <v>14.3</v>
      </c>
      <c r="AF143" s="74">
        <v>14</v>
      </c>
      <c r="AG143" s="74">
        <v>0.9</v>
      </c>
      <c r="AH143" s="74">
        <v>18.2</v>
      </c>
      <c r="AI143" s="74">
        <v>16.8</v>
      </c>
      <c r="AJ143" s="74">
        <v>1</v>
      </c>
      <c r="AK143" s="74">
        <v>20.8</v>
      </c>
      <c r="AL143" s="74">
        <v>17.100000000000001</v>
      </c>
      <c r="AM143" s="74">
        <v>0.8</v>
      </c>
      <c r="AN143" s="74">
        <v>16.2</v>
      </c>
      <c r="AO143" s="74">
        <v>21.8</v>
      </c>
      <c r="AP143" s="74">
        <v>2.9</v>
      </c>
      <c r="AQ143" s="74">
        <v>18.3</v>
      </c>
      <c r="AR143" s="74">
        <v>14.93</v>
      </c>
      <c r="AS143" s="74">
        <v>0.9</v>
      </c>
      <c r="AT143" s="74">
        <v>20.71</v>
      </c>
      <c r="AU143" s="74">
        <v>15.01</v>
      </c>
      <c r="AV143" s="74">
        <v>0.8</v>
      </c>
      <c r="AW143" s="74">
        <v>15.56</v>
      </c>
      <c r="AX143" s="74">
        <v>21.13</v>
      </c>
      <c r="AY143" s="74">
        <v>3.3</v>
      </c>
      <c r="AZ143" s="74">
        <v>46.75</v>
      </c>
      <c r="BA143" s="74">
        <v>30.82</v>
      </c>
      <c r="BB143" s="74">
        <v>1.1000000000000001</v>
      </c>
      <c r="BC143" s="74">
        <v>44.25</v>
      </c>
      <c r="BD143" s="74">
        <v>30.29</v>
      </c>
      <c r="BE143" s="74">
        <v>1.4</v>
      </c>
      <c r="BF143" s="74">
        <v>33.25</v>
      </c>
      <c r="BG143" s="74">
        <v>27.9</v>
      </c>
      <c r="BH143" s="74">
        <v>1.6</v>
      </c>
      <c r="BI143" s="63">
        <v>731286.57</v>
      </c>
      <c r="BJ143" s="63">
        <v>352177.77</v>
      </c>
      <c r="BK143" s="63">
        <v>874700</v>
      </c>
      <c r="BL143" s="63">
        <v>681239.2</v>
      </c>
      <c r="BM143" s="63">
        <v>393588.9</v>
      </c>
      <c r="BN143" s="63">
        <v>595000</v>
      </c>
      <c r="BO143" s="76">
        <v>188.79</v>
      </c>
      <c r="BP143" s="76">
        <v>131.87</v>
      </c>
      <c r="BQ143" s="76">
        <v>280</v>
      </c>
      <c r="BR143" s="76">
        <v>1.1200000000000001</v>
      </c>
      <c r="BS143" s="76">
        <v>0.04</v>
      </c>
      <c r="BT143" s="76">
        <v>1.08</v>
      </c>
      <c r="BU143" s="76">
        <v>1.1200000000000001</v>
      </c>
      <c r="BV143" s="76">
        <v>0.06</v>
      </c>
      <c r="BW143" s="76">
        <v>1.05</v>
      </c>
      <c r="BX143" s="76">
        <v>1.1499999999999999</v>
      </c>
      <c r="BY143" s="76">
        <v>0.05</v>
      </c>
      <c r="BZ143" s="76">
        <v>1.1200000000000001</v>
      </c>
      <c r="CA143" s="76">
        <v>1</v>
      </c>
      <c r="CB143" s="76">
        <v>0.01</v>
      </c>
      <c r="CC143" s="76">
        <v>1</v>
      </c>
      <c r="CD143" s="18">
        <v>285</v>
      </c>
      <c r="CE143" s="63">
        <v>10687800</v>
      </c>
      <c r="CF143" s="18"/>
    </row>
    <row r="144" spans="1:84" x14ac:dyDescent="0.2">
      <c r="A144" s="53" t="s">
        <v>554</v>
      </c>
      <c r="B144" s="53" t="s">
        <v>555</v>
      </c>
      <c r="C144" s="53" t="s">
        <v>519</v>
      </c>
      <c r="D144" s="53" t="s">
        <v>174</v>
      </c>
      <c r="E144" s="56" t="s">
        <v>152</v>
      </c>
      <c r="F144" s="57"/>
      <c r="G144" s="58"/>
      <c r="H144" s="57"/>
      <c r="I144" s="9"/>
      <c r="J144" s="13" t="s">
        <v>150</v>
      </c>
      <c r="K144" s="18">
        <v>22</v>
      </c>
      <c r="L144" s="18">
        <v>110</v>
      </c>
      <c r="M144" s="19" t="s">
        <v>152</v>
      </c>
      <c r="N144" s="18" t="s">
        <v>207</v>
      </c>
      <c r="O144" s="18" t="s">
        <v>152</v>
      </c>
      <c r="P144" s="18" t="s">
        <v>152</v>
      </c>
      <c r="Q144" s="26" t="s">
        <v>152</v>
      </c>
      <c r="R144" s="26" t="s">
        <v>152</v>
      </c>
      <c r="S144" s="66">
        <v>0.8</v>
      </c>
      <c r="T144" s="66">
        <v>0.82</v>
      </c>
      <c r="U144" s="66">
        <v>0.4</v>
      </c>
      <c r="V144" s="66">
        <v>0.04</v>
      </c>
      <c r="W144" s="29" t="s">
        <v>152</v>
      </c>
      <c r="X144" s="18" t="s">
        <v>150</v>
      </c>
      <c r="Y144" s="74">
        <v>77.900000000000006</v>
      </c>
      <c r="Z144" s="74">
        <v>38.6</v>
      </c>
      <c r="AA144" s="74">
        <v>-1.4</v>
      </c>
      <c r="AB144" s="74">
        <v>92.7</v>
      </c>
      <c r="AC144" s="74">
        <v>15.3</v>
      </c>
      <c r="AD144" s="74">
        <v>-2.5</v>
      </c>
      <c r="AE144" s="74">
        <v>16.2</v>
      </c>
      <c r="AF144" s="74">
        <v>12.7</v>
      </c>
      <c r="AG144" s="74">
        <v>0.7</v>
      </c>
      <c r="AH144" s="74">
        <v>19.7</v>
      </c>
      <c r="AI144" s="74">
        <v>14.4</v>
      </c>
      <c r="AJ144" s="74">
        <v>0.6</v>
      </c>
      <c r="AK144" s="74">
        <v>18.5</v>
      </c>
      <c r="AL144" s="74">
        <v>14.7</v>
      </c>
      <c r="AM144" s="74">
        <v>0.6</v>
      </c>
      <c r="AN144" s="74">
        <v>14</v>
      </c>
      <c r="AO144" s="74">
        <v>11.5</v>
      </c>
      <c r="AP144" s="74">
        <v>1.8</v>
      </c>
      <c r="AQ144" s="74"/>
      <c r="AR144" s="74"/>
      <c r="AS144" s="74"/>
      <c r="AT144" s="74"/>
      <c r="AU144" s="74"/>
      <c r="AV144" s="74"/>
      <c r="AW144" s="74"/>
      <c r="AX144" s="74"/>
      <c r="AY144" s="74"/>
      <c r="AZ144" s="74"/>
      <c r="BA144" s="74"/>
      <c r="BB144" s="74"/>
      <c r="BC144" s="74"/>
      <c r="BD144" s="74"/>
      <c r="BE144" s="74"/>
      <c r="BF144" s="74"/>
      <c r="BG144" s="74"/>
      <c r="BH144" s="74"/>
      <c r="BI144" s="18"/>
      <c r="BJ144" s="18"/>
      <c r="BK144" s="18"/>
      <c r="BL144" s="18"/>
      <c r="BM144" s="18"/>
      <c r="BN144" s="18"/>
      <c r="BO144" s="18"/>
      <c r="BP144" s="18"/>
      <c r="BQ144" s="18"/>
      <c r="BR144" s="18"/>
      <c r="BS144" s="18"/>
      <c r="BT144" s="18"/>
      <c r="BU144" s="18"/>
      <c r="BV144" s="18"/>
      <c r="BW144" s="18"/>
      <c r="BX144" s="18"/>
      <c r="BY144" s="18"/>
      <c r="BZ144" s="18"/>
      <c r="CA144" s="18"/>
      <c r="CB144" s="18"/>
      <c r="CC144" s="18"/>
      <c r="CD144" s="44">
        <v>1</v>
      </c>
      <c r="CE144" s="44">
        <v>1</v>
      </c>
      <c r="CF144" s="18"/>
    </row>
    <row r="145" spans="1:84" x14ac:dyDescent="0.2">
      <c r="A145" s="53" t="s">
        <v>556</v>
      </c>
      <c r="B145" s="53" t="s">
        <v>557</v>
      </c>
      <c r="C145" s="53" t="s">
        <v>519</v>
      </c>
      <c r="D145" s="53" t="s">
        <v>538</v>
      </c>
      <c r="E145" s="56" t="s">
        <v>152</v>
      </c>
      <c r="F145" s="59"/>
      <c r="G145" s="58"/>
      <c r="H145" s="59"/>
      <c r="I145" s="9"/>
      <c r="J145" s="13" t="s">
        <v>150</v>
      </c>
      <c r="K145" s="18">
        <v>19</v>
      </c>
      <c r="L145" s="18">
        <v>260</v>
      </c>
      <c r="M145" s="63">
        <v>396760</v>
      </c>
      <c r="N145" s="18" t="s">
        <v>151</v>
      </c>
      <c r="O145" s="18">
        <v>5</v>
      </c>
      <c r="P145" s="18" t="s">
        <v>152</v>
      </c>
      <c r="Q145" s="26" t="s">
        <v>152</v>
      </c>
      <c r="R145" s="26" t="s">
        <v>152</v>
      </c>
      <c r="S145" s="66">
        <v>0.61</v>
      </c>
      <c r="T145" s="66">
        <v>0.63</v>
      </c>
      <c r="U145" s="66">
        <v>0.37</v>
      </c>
      <c r="V145" s="66">
        <v>0.1</v>
      </c>
      <c r="W145" s="66">
        <v>0.78439999999999999</v>
      </c>
      <c r="X145" s="18" t="s">
        <v>526</v>
      </c>
      <c r="Y145" s="74">
        <v>63.5</v>
      </c>
      <c r="Z145" s="74">
        <v>45</v>
      </c>
      <c r="AA145" s="74">
        <v>-0.6</v>
      </c>
      <c r="AB145" s="74">
        <v>80.2</v>
      </c>
      <c r="AC145" s="74">
        <v>30.7</v>
      </c>
      <c r="AD145" s="74">
        <v>-1.3</v>
      </c>
      <c r="AE145" s="74">
        <v>13.6</v>
      </c>
      <c r="AF145" s="74">
        <v>17.5</v>
      </c>
      <c r="AG145" s="74">
        <v>1.9</v>
      </c>
      <c r="AH145" s="74">
        <v>18.7</v>
      </c>
      <c r="AI145" s="74">
        <v>17.100000000000001</v>
      </c>
      <c r="AJ145" s="74">
        <v>1.9</v>
      </c>
      <c r="AK145" s="74">
        <v>18.3</v>
      </c>
      <c r="AL145" s="74">
        <v>16.7</v>
      </c>
      <c r="AM145" s="74">
        <v>2.2000000000000002</v>
      </c>
      <c r="AN145" s="74">
        <v>13.2</v>
      </c>
      <c r="AO145" s="74">
        <v>11.8</v>
      </c>
      <c r="AP145" s="74">
        <v>2.2000000000000002</v>
      </c>
      <c r="AQ145" s="74">
        <v>15.25</v>
      </c>
      <c r="AR145" s="74">
        <v>19.78</v>
      </c>
      <c r="AS145" s="74">
        <v>3</v>
      </c>
      <c r="AT145" s="74">
        <v>15.5</v>
      </c>
      <c r="AU145" s="74">
        <v>19.47</v>
      </c>
      <c r="AV145" s="74">
        <v>3.2</v>
      </c>
      <c r="AW145" s="74">
        <v>11.66</v>
      </c>
      <c r="AX145" s="74">
        <v>15.46</v>
      </c>
      <c r="AY145" s="74">
        <v>3.2</v>
      </c>
      <c r="AZ145" s="74">
        <v>43.6</v>
      </c>
      <c r="BA145" s="74">
        <v>25.71</v>
      </c>
      <c r="BB145" s="74">
        <v>1.6</v>
      </c>
      <c r="BC145" s="74">
        <v>42</v>
      </c>
      <c r="BD145" s="74">
        <v>26.22</v>
      </c>
      <c r="BE145" s="74">
        <v>1.7</v>
      </c>
      <c r="BF145" s="74">
        <v>30.4</v>
      </c>
      <c r="BG145" s="74">
        <v>23.7</v>
      </c>
      <c r="BH145" s="74">
        <v>1.8</v>
      </c>
      <c r="BI145" s="18"/>
      <c r="BJ145" s="18"/>
      <c r="BK145" s="18"/>
      <c r="BL145" s="18"/>
      <c r="BM145" s="18"/>
      <c r="BN145" s="18"/>
      <c r="BO145" s="18"/>
      <c r="BP145" s="18"/>
      <c r="BQ145" s="18"/>
      <c r="BR145" s="18"/>
      <c r="BS145" s="18"/>
      <c r="BT145" s="18"/>
      <c r="BU145" s="18"/>
      <c r="BV145" s="18"/>
      <c r="BW145" s="18"/>
      <c r="BX145" s="18"/>
      <c r="BY145" s="18"/>
      <c r="BZ145" s="18"/>
      <c r="CA145" s="18"/>
      <c r="CB145" s="18"/>
      <c r="CC145" s="18"/>
      <c r="CD145" s="44">
        <v>1</v>
      </c>
      <c r="CE145" s="44">
        <v>1</v>
      </c>
      <c r="CF145" s="18"/>
    </row>
    <row r="146" spans="1:84" x14ac:dyDescent="0.2">
      <c r="A146" s="53" t="s">
        <v>558</v>
      </c>
      <c r="B146" s="53" t="s">
        <v>559</v>
      </c>
      <c r="C146" s="53" t="s">
        <v>519</v>
      </c>
      <c r="D146" s="53" t="s">
        <v>520</v>
      </c>
      <c r="E146" s="56" t="s">
        <v>152</v>
      </c>
      <c r="F146" s="59"/>
      <c r="G146" s="59"/>
      <c r="H146" s="57"/>
      <c r="I146" s="9"/>
      <c r="J146" s="13" t="s">
        <v>150</v>
      </c>
      <c r="K146" s="18">
        <v>20</v>
      </c>
      <c r="L146" s="18">
        <v>177</v>
      </c>
      <c r="M146" s="63">
        <v>1480224.75</v>
      </c>
      <c r="N146" s="18" t="s">
        <v>151</v>
      </c>
      <c r="O146" s="18">
        <v>8</v>
      </c>
      <c r="P146" s="18" t="s">
        <v>152</v>
      </c>
      <c r="Q146" s="26" t="s">
        <v>152</v>
      </c>
      <c r="R146" s="26" t="s">
        <v>152</v>
      </c>
      <c r="S146" s="66">
        <v>0.68</v>
      </c>
      <c r="T146" s="66">
        <v>0.76</v>
      </c>
      <c r="U146" s="66">
        <v>0</v>
      </c>
      <c r="V146" s="66">
        <v>0.1</v>
      </c>
      <c r="W146" s="66">
        <v>0.8377</v>
      </c>
      <c r="X146" s="18" t="s">
        <v>529</v>
      </c>
      <c r="Y146" s="74">
        <v>65.099999999999994</v>
      </c>
      <c r="Z146" s="74">
        <v>45.2</v>
      </c>
      <c r="AA146" s="74">
        <v>-0.7</v>
      </c>
      <c r="AB146" s="74">
        <v>41.4</v>
      </c>
      <c r="AC146" s="74">
        <v>42.7</v>
      </c>
      <c r="AD146" s="74">
        <v>0.3</v>
      </c>
      <c r="AE146" s="74">
        <v>14.3</v>
      </c>
      <c r="AF146" s="74">
        <v>16.600000000000001</v>
      </c>
      <c r="AG146" s="74">
        <v>0.9</v>
      </c>
      <c r="AH146" s="74">
        <v>17.399999999999999</v>
      </c>
      <c r="AI146" s="74">
        <v>17.2</v>
      </c>
      <c r="AJ146" s="74">
        <v>1</v>
      </c>
      <c r="AK146" s="74">
        <v>26.5</v>
      </c>
      <c r="AL146" s="74">
        <v>19.3</v>
      </c>
      <c r="AM146" s="74">
        <v>0.1</v>
      </c>
      <c r="AN146" s="74">
        <v>31.4</v>
      </c>
      <c r="AO146" s="74">
        <v>35.700000000000003</v>
      </c>
      <c r="AP146" s="74">
        <v>1.3</v>
      </c>
      <c r="AQ146" s="74">
        <v>11.85</v>
      </c>
      <c r="AR146" s="74">
        <v>20.239999999999998</v>
      </c>
      <c r="AS146" s="74">
        <v>2.4</v>
      </c>
      <c r="AT146" s="74">
        <v>38.65</v>
      </c>
      <c r="AU146" s="74">
        <v>19.920000000000002</v>
      </c>
      <c r="AV146" s="74">
        <v>-0.3</v>
      </c>
      <c r="AW146" s="74">
        <v>61.66</v>
      </c>
      <c r="AX146" s="74">
        <v>44.06</v>
      </c>
      <c r="AY146" s="74">
        <v>-0.4</v>
      </c>
      <c r="AZ146" s="74">
        <v>12.5</v>
      </c>
      <c r="BA146" s="74">
        <v>33.07</v>
      </c>
      <c r="BB146" s="74">
        <v>2.8</v>
      </c>
      <c r="BC146" s="74">
        <v>56.25</v>
      </c>
      <c r="BD146" s="74">
        <v>16.54</v>
      </c>
      <c r="BE146" s="74">
        <v>2.8</v>
      </c>
      <c r="BF146" s="74">
        <v>100</v>
      </c>
      <c r="BG146" s="74">
        <v>0</v>
      </c>
      <c r="BH146" s="74"/>
      <c r="BI146" s="18"/>
      <c r="BJ146" s="18"/>
      <c r="BK146" s="18"/>
      <c r="BL146" s="18"/>
      <c r="BM146" s="18"/>
      <c r="BN146" s="18"/>
      <c r="BO146" s="18"/>
      <c r="BP146" s="18"/>
      <c r="BQ146" s="18"/>
      <c r="BR146" s="18"/>
      <c r="BS146" s="18"/>
      <c r="BT146" s="18"/>
      <c r="BU146" s="18"/>
      <c r="BV146" s="18"/>
      <c r="BW146" s="18"/>
      <c r="BX146" s="18"/>
      <c r="BY146" s="18"/>
      <c r="BZ146" s="18"/>
      <c r="CA146" s="18"/>
      <c r="CB146" s="18"/>
      <c r="CC146" s="18"/>
      <c r="CD146" s="44">
        <v>1</v>
      </c>
      <c r="CE146" s="44">
        <v>1</v>
      </c>
      <c r="CF146" s="18"/>
    </row>
    <row r="147" spans="1:84" x14ac:dyDescent="0.2">
      <c r="A147" s="53" t="s">
        <v>560</v>
      </c>
      <c r="B147" s="54" t="s">
        <v>561</v>
      </c>
      <c r="C147" s="53" t="s">
        <v>519</v>
      </c>
      <c r="D147" s="54" t="s">
        <v>525</v>
      </c>
      <c r="E147" s="56" t="s">
        <v>152</v>
      </c>
      <c r="F147" s="58"/>
      <c r="G147" s="59"/>
      <c r="H147" s="57"/>
      <c r="I147" s="9"/>
      <c r="J147" s="13" t="s">
        <v>150</v>
      </c>
      <c r="K147" s="18">
        <v>38</v>
      </c>
      <c r="L147" s="18">
        <v>94</v>
      </c>
      <c r="M147" s="63">
        <v>69080.351559999996</v>
      </c>
      <c r="N147" s="18" t="s">
        <v>207</v>
      </c>
      <c r="O147" s="18" t="s">
        <v>152</v>
      </c>
      <c r="P147" s="18" t="s">
        <v>152</v>
      </c>
      <c r="Q147" s="26" t="s">
        <v>152</v>
      </c>
      <c r="R147" s="26" t="s">
        <v>152</v>
      </c>
      <c r="S147" s="66">
        <v>0.4</v>
      </c>
      <c r="T147" s="66">
        <v>0.5</v>
      </c>
      <c r="U147" s="66">
        <v>0.35</v>
      </c>
      <c r="V147" s="66">
        <v>0.08</v>
      </c>
      <c r="W147" s="66">
        <v>0.47699999999999998</v>
      </c>
      <c r="X147" s="18" t="s">
        <v>526</v>
      </c>
      <c r="Y147" s="74">
        <v>29.7</v>
      </c>
      <c r="Z147" s="74">
        <v>43.1</v>
      </c>
      <c r="AA147" s="74">
        <v>1</v>
      </c>
      <c r="AB147" s="74">
        <v>18.899999999999999</v>
      </c>
      <c r="AC147" s="74">
        <v>31.5</v>
      </c>
      <c r="AD147" s="74">
        <v>1.5</v>
      </c>
      <c r="AE147" s="74">
        <v>1.4</v>
      </c>
      <c r="AF147" s="74">
        <v>5.9</v>
      </c>
      <c r="AG147" s="74">
        <v>4.2</v>
      </c>
      <c r="AH147" s="74">
        <v>2.7</v>
      </c>
      <c r="AI147" s="74">
        <v>9.1999999999999993</v>
      </c>
      <c r="AJ147" s="74">
        <v>5</v>
      </c>
      <c r="AK147" s="74">
        <v>48.2</v>
      </c>
      <c r="AL147" s="74">
        <v>19</v>
      </c>
      <c r="AM147" s="74">
        <v>-1.9</v>
      </c>
      <c r="AN147" s="74">
        <v>87.2</v>
      </c>
      <c r="AO147" s="74">
        <v>25.3</v>
      </c>
      <c r="AP147" s="74">
        <v>-1.6</v>
      </c>
      <c r="AQ147" s="74">
        <v>0</v>
      </c>
      <c r="AR147" s="74">
        <v>0</v>
      </c>
      <c r="AS147" s="74"/>
      <c r="AT147" s="74">
        <v>100</v>
      </c>
      <c r="AU147" s="74">
        <v>0</v>
      </c>
      <c r="AV147" s="74"/>
      <c r="AW147" s="74">
        <v>100</v>
      </c>
      <c r="AX147" s="74">
        <v>0</v>
      </c>
      <c r="AY147" s="74"/>
      <c r="AZ147" s="74"/>
      <c r="BA147" s="74"/>
      <c r="BB147" s="74"/>
      <c r="BC147" s="74"/>
      <c r="BD147" s="74"/>
      <c r="BE147" s="74"/>
      <c r="BF147" s="74"/>
      <c r="BG147" s="74"/>
      <c r="BH147" s="74"/>
      <c r="BI147" s="18"/>
      <c r="BJ147" s="18"/>
      <c r="BK147" s="18"/>
      <c r="BL147" s="18"/>
      <c r="BM147" s="18"/>
      <c r="BN147" s="18"/>
      <c r="BO147" s="18"/>
      <c r="BP147" s="18"/>
      <c r="BQ147" s="18"/>
      <c r="BR147" s="18"/>
      <c r="BS147" s="18"/>
      <c r="BT147" s="18"/>
      <c r="BU147" s="18"/>
      <c r="BV147" s="18"/>
      <c r="BW147" s="18"/>
      <c r="BX147" s="18"/>
      <c r="BY147" s="18"/>
      <c r="BZ147" s="18"/>
      <c r="CA147" s="18"/>
      <c r="CB147" s="18"/>
      <c r="CC147" s="18"/>
      <c r="CD147" s="44">
        <v>1</v>
      </c>
      <c r="CE147" s="44">
        <v>1</v>
      </c>
      <c r="CF147" s="18"/>
    </row>
    <row r="148" spans="1:84" x14ac:dyDescent="0.2">
      <c r="A148" s="53" t="s">
        <v>562</v>
      </c>
      <c r="B148" s="54" t="s">
        <v>563</v>
      </c>
      <c r="C148" s="53" t="s">
        <v>519</v>
      </c>
      <c r="D148" s="54" t="s">
        <v>525</v>
      </c>
      <c r="E148" s="56" t="s">
        <v>152</v>
      </c>
      <c r="F148" s="58"/>
      <c r="G148" s="59"/>
      <c r="H148" s="57"/>
      <c r="I148" s="9"/>
      <c r="J148" s="13" t="s">
        <v>150</v>
      </c>
      <c r="K148" s="18">
        <v>30</v>
      </c>
      <c r="L148" s="18">
        <v>265</v>
      </c>
      <c r="M148" s="63">
        <v>1287700</v>
      </c>
      <c r="N148" s="18" t="s">
        <v>207</v>
      </c>
      <c r="O148" s="18" t="s">
        <v>152</v>
      </c>
      <c r="P148" s="18" t="s">
        <v>152</v>
      </c>
      <c r="Q148" s="26" t="s">
        <v>152</v>
      </c>
      <c r="R148" s="26" t="s">
        <v>152</v>
      </c>
      <c r="S148" s="66">
        <v>0.55000000000000004</v>
      </c>
      <c r="T148" s="66">
        <v>0.43</v>
      </c>
      <c r="U148" s="66">
        <v>0.3</v>
      </c>
      <c r="V148" s="66">
        <v>0.17</v>
      </c>
      <c r="W148" s="66">
        <v>0.84279999999999999</v>
      </c>
      <c r="X148" s="18" t="s">
        <v>529</v>
      </c>
      <c r="Y148" s="74">
        <v>57.7</v>
      </c>
      <c r="Z148" s="74">
        <v>45.1</v>
      </c>
      <c r="AA148" s="74">
        <v>-0.3</v>
      </c>
      <c r="AB148" s="74">
        <v>78.900000000000006</v>
      </c>
      <c r="AC148" s="74">
        <v>31.1</v>
      </c>
      <c r="AD148" s="74">
        <v>-1.3</v>
      </c>
      <c r="AE148" s="74">
        <v>8.6</v>
      </c>
      <c r="AF148" s="74">
        <v>14.9</v>
      </c>
      <c r="AG148" s="74">
        <v>2.4</v>
      </c>
      <c r="AH148" s="74">
        <v>15.4</v>
      </c>
      <c r="AI148" s="74">
        <v>15.9</v>
      </c>
      <c r="AJ148" s="74">
        <v>1.8</v>
      </c>
      <c r="AK148" s="74">
        <v>23.6</v>
      </c>
      <c r="AL148" s="74">
        <v>18.100000000000001</v>
      </c>
      <c r="AM148" s="74">
        <v>0.9</v>
      </c>
      <c r="AN148" s="74">
        <v>28.4</v>
      </c>
      <c r="AO148" s="74">
        <v>33.6</v>
      </c>
      <c r="AP148" s="74">
        <v>1.5</v>
      </c>
      <c r="AQ148" s="74">
        <v>10.31</v>
      </c>
      <c r="AR148" s="74">
        <v>16.14</v>
      </c>
      <c r="AS148" s="74">
        <v>1.5</v>
      </c>
      <c r="AT148" s="74">
        <v>39.979999999999997</v>
      </c>
      <c r="AU148" s="74">
        <v>16.309999999999999</v>
      </c>
      <c r="AV148" s="74">
        <v>-1.3</v>
      </c>
      <c r="AW148" s="74">
        <v>65.22</v>
      </c>
      <c r="AX148" s="74">
        <v>43.09</v>
      </c>
      <c r="AY148" s="74">
        <v>-0.5</v>
      </c>
      <c r="AZ148" s="74"/>
      <c r="BA148" s="74"/>
      <c r="BB148" s="74"/>
      <c r="BC148" s="74"/>
      <c r="BD148" s="74"/>
      <c r="BE148" s="74"/>
      <c r="BF148" s="74"/>
      <c r="BG148" s="74"/>
      <c r="BH148" s="74"/>
      <c r="BI148" s="18"/>
      <c r="BJ148" s="18"/>
      <c r="BK148" s="18"/>
      <c r="BL148" s="18"/>
      <c r="BM148" s="18"/>
      <c r="BN148" s="18"/>
      <c r="BO148" s="18"/>
      <c r="BP148" s="18"/>
      <c r="BQ148" s="18"/>
      <c r="BR148" s="18"/>
      <c r="BS148" s="18"/>
      <c r="BT148" s="18"/>
      <c r="BU148" s="18"/>
      <c r="BV148" s="18"/>
      <c r="BW148" s="18"/>
      <c r="BX148" s="18"/>
      <c r="BY148" s="18"/>
      <c r="BZ148" s="18"/>
      <c r="CA148" s="18"/>
      <c r="CB148" s="18"/>
      <c r="CC148" s="18"/>
      <c r="CD148" s="44">
        <v>1</v>
      </c>
      <c r="CE148" s="44">
        <v>1</v>
      </c>
      <c r="CF148" s="18"/>
    </row>
    <row r="149" spans="1:84" x14ac:dyDescent="0.2">
      <c r="A149" s="53" t="s">
        <v>564</v>
      </c>
      <c r="B149" s="54" t="s">
        <v>565</v>
      </c>
      <c r="C149" s="53" t="s">
        <v>519</v>
      </c>
      <c r="D149" s="54" t="s">
        <v>169</v>
      </c>
      <c r="E149" s="56" t="s">
        <v>152</v>
      </c>
      <c r="F149" s="59"/>
      <c r="G149" s="58"/>
      <c r="H149" s="57"/>
      <c r="I149" s="9"/>
      <c r="J149" s="13" t="s">
        <v>150</v>
      </c>
      <c r="K149" s="18">
        <v>17</v>
      </c>
      <c r="L149" s="18">
        <v>21</v>
      </c>
      <c r="M149" s="63">
        <v>37980</v>
      </c>
      <c r="N149" s="18" t="s">
        <v>151</v>
      </c>
      <c r="O149" s="18">
        <v>2</v>
      </c>
      <c r="P149" s="18" t="s">
        <v>152</v>
      </c>
      <c r="Q149" s="26" t="s">
        <v>152</v>
      </c>
      <c r="R149" s="26" t="s">
        <v>152</v>
      </c>
      <c r="S149" s="66">
        <v>0.5</v>
      </c>
      <c r="T149" s="66">
        <v>0.37</v>
      </c>
      <c r="U149" s="73">
        <v>-0.05</v>
      </c>
      <c r="V149" s="66">
        <v>0.36</v>
      </c>
      <c r="W149" s="66">
        <v>0.7</v>
      </c>
      <c r="X149" s="18" t="s">
        <v>526</v>
      </c>
      <c r="Y149" s="74">
        <v>52.9</v>
      </c>
      <c r="Z149" s="74">
        <v>49.9</v>
      </c>
      <c r="AA149" s="74">
        <v>-0.1</v>
      </c>
      <c r="AB149" s="74">
        <v>66.599999999999994</v>
      </c>
      <c r="AC149" s="74">
        <v>37.700000000000003</v>
      </c>
      <c r="AD149" s="74">
        <v>-0.5</v>
      </c>
      <c r="AE149" s="74">
        <v>16.399999999999999</v>
      </c>
      <c r="AF149" s="74">
        <v>17.100000000000001</v>
      </c>
      <c r="AG149" s="74">
        <v>0.4</v>
      </c>
      <c r="AH149" s="74">
        <v>22</v>
      </c>
      <c r="AI149" s="74">
        <v>14.6</v>
      </c>
      <c r="AJ149" s="74">
        <v>0.7</v>
      </c>
      <c r="AK149" s="74">
        <v>21.6</v>
      </c>
      <c r="AL149" s="74">
        <v>14.6</v>
      </c>
      <c r="AM149" s="74">
        <v>0.5</v>
      </c>
      <c r="AN149" s="74">
        <v>25.8</v>
      </c>
      <c r="AO149" s="74">
        <v>14.7</v>
      </c>
      <c r="AP149" s="74">
        <v>0.4</v>
      </c>
      <c r="AQ149" s="74">
        <v>0</v>
      </c>
      <c r="AR149" s="74">
        <v>0</v>
      </c>
      <c r="AS149" s="74"/>
      <c r="AT149" s="74">
        <v>100</v>
      </c>
      <c r="AU149" s="74">
        <v>0</v>
      </c>
      <c r="AV149" s="74"/>
      <c r="AW149" s="74">
        <v>100</v>
      </c>
      <c r="AX149" s="74">
        <v>0</v>
      </c>
      <c r="AY149" s="74"/>
      <c r="AZ149" s="74">
        <v>0</v>
      </c>
      <c r="BA149" s="74">
        <v>0</v>
      </c>
      <c r="BB149" s="74"/>
      <c r="BC149" s="74">
        <v>100</v>
      </c>
      <c r="BD149" s="74">
        <v>0</v>
      </c>
      <c r="BE149" s="74"/>
      <c r="BF149" s="74">
        <v>100</v>
      </c>
      <c r="BG149" s="74">
        <v>0</v>
      </c>
      <c r="BH149" s="74"/>
      <c r="BI149" s="18"/>
      <c r="BJ149" s="18"/>
      <c r="BK149" s="18"/>
      <c r="BL149" s="18"/>
      <c r="BM149" s="18"/>
      <c r="BN149" s="18"/>
      <c r="BO149" s="18"/>
      <c r="BP149" s="18"/>
      <c r="BQ149" s="18"/>
      <c r="BR149" s="18"/>
      <c r="BS149" s="18"/>
      <c r="BT149" s="18"/>
      <c r="BU149" s="18"/>
      <c r="BV149" s="18"/>
      <c r="BW149" s="18"/>
      <c r="BX149" s="18"/>
      <c r="BY149" s="18"/>
      <c r="BZ149" s="18"/>
      <c r="CA149" s="18"/>
      <c r="CB149" s="18"/>
      <c r="CC149" s="18"/>
      <c r="CD149" s="44">
        <v>1</v>
      </c>
      <c r="CE149" s="44">
        <v>1</v>
      </c>
      <c r="CF149" s="18"/>
    </row>
    <row r="150" spans="1:84" x14ac:dyDescent="0.2">
      <c r="A150" s="53" t="s">
        <v>566</v>
      </c>
      <c r="B150" s="54" t="s">
        <v>567</v>
      </c>
      <c r="C150" s="53" t="s">
        <v>519</v>
      </c>
      <c r="D150" s="54" t="s">
        <v>174</v>
      </c>
      <c r="E150" s="56" t="s">
        <v>152</v>
      </c>
      <c r="F150" s="59"/>
      <c r="G150" s="58"/>
      <c r="H150" s="59"/>
      <c r="I150" s="9"/>
      <c r="J150" s="13" t="s">
        <v>150</v>
      </c>
      <c r="K150" s="18">
        <v>11</v>
      </c>
      <c r="L150" s="18">
        <v>43</v>
      </c>
      <c r="M150" s="63">
        <v>220271</v>
      </c>
      <c r="N150" s="18" t="s">
        <v>151</v>
      </c>
      <c r="O150" s="18">
        <v>6</v>
      </c>
      <c r="P150" s="18" t="s">
        <v>152</v>
      </c>
      <c r="Q150" s="26" t="s">
        <v>152</v>
      </c>
      <c r="R150" s="26" t="s">
        <v>152</v>
      </c>
      <c r="S150" s="66">
        <v>0.2</v>
      </c>
      <c r="T150" s="66">
        <v>0.49</v>
      </c>
      <c r="U150" s="66">
        <v>0</v>
      </c>
      <c r="V150" s="66">
        <v>0.69</v>
      </c>
      <c r="W150" s="66">
        <v>0.57210000000000005</v>
      </c>
      <c r="X150" s="18" t="s">
        <v>526</v>
      </c>
      <c r="Y150" s="74">
        <v>27.3</v>
      </c>
      <c r="Z150" s="74">
        <v>44.5</v>
      </c>
      <c r="AA150" s="74">
        <v>1.2</v>
      </c>
      <c r="AB150" s="74">
        <v>45.2</v>
      </c>
      <c r="AC150" s="74">
        <v>35.9</v>
      </c>
      <c r="AD150" s="74">
        <v>0.7</v>
      </c>
      <c r="AE150" s="74">
        <v>15.6</v>
      </c>
      <c r="AF150" s="74">
        <v>27.1</v>
      </c>
      <c r="AG150" s="74">
        <v>1.7</v>
      </c>
      <c r="AH150" s="74">
        <v>19.7</v>
      </c>
      <c r="AI150" s="74">
        <v>22.9</v>
      </c>
      <c r="AJ150" s="74">
        <v>2</v>
      </c>
      <c r="AK150" s="74">
        <v>19.899999999999999</v>
      </c>
      <c r="AL150" s="74">
        <v>22.3</v>
      </c>
      <c r="AM150" s="74">
        <v>2.1</v>
      </c>
      <c r="AN150" s="74">
        <v>14.5</v>
      </c>
      <c r="AO150" s="74">
        <v>16</v>
      </c>
      <c r="AP150" s="74">
        <v>2.1</v>
      </c>
      <c r="AQ150" s="74">
        <v>24.72</v>
      </c>
      <c r="AR150" s="74">
        <v>17.55</v>
      </c>
      <c r="AS150" s="74">
        <v>1.7</v>
      </c>
      <c r="AT150" s="74">
        <v>29.14</v>
      </c>
      <c r="AU150" s="74">
        <v>16.77</v>
      </c>
      <c r="AV150" s="74">
        <v>1.5</v>
      </c>
      <c r="AW150" s="74">
        <v>22</v>
      </c>
      <c r="AX150" s="74">
        <v>27.64</v>
      </c>
      <c r="AY150" s="74">
        <v>2.4</v>
      </c>
      <c r="AZ150" s="74">
        <v>0</v>
      </c>
      <c r="BA150" s="74">
        <v>0</v>
      </c>
      <c r="BB150" s="74"/>
      <c r="BC150" s="74">
        <v>50</v>
      </c>
      <c r="BD150" s="74">
        <v>0</v>
      </c>
      <c r="BE150" s="74"/>
      <c r="BF150" s="74">
        <v>100</v>
      </c>
      <c r="BG150" s="74">
        <v>0</v>
      </c>
      <c r="BH150" s="74"/>
      <c r="BI150" s="18"/>
      <c r="BJ150" s="18"/>
      <c r="BK150" s="18"/>
      <c r="BL150" s="18"/>
      <c r="BM150" s="18"/>
      <c r="BN150" s="18"/>
      <c r="BO150" s="18"/>
      <c r="BP150" s="18"/>
      <c r="BQ150" s="18"/>
      <c r="BR150" s="18"/>
      <c r="BS150" s="18"/>
      <c r="BT150" s="18"/>
      <c r="BU150" s="18"/>
      <c r="BV150" s="18"/>
      <c r="BW150" s="18"/>
      <c r="BX150" s="18"/>
      <c r="BY150" s="18"/>
      <c r="BZ150" s="18"/>
      <c r="CA150" s="18"/>
      <c r="CB150" s="18"/>
      <c r="CC150" s="18"/>
      <c r="CD150" s="44">
        <v>1</v>
      </c>
      <c r="CE150" s="44">
        <v>1</v>
      </c>
      <c r="CF150" s="18"/>
    </row>
    <row r="151" spans="1:84" x14ac:dyDescent="0.2">
      <c r="A151" s="53" t="s">
        <v>568</v>
      </c>
      <c r="B151" s="54" t="s">
        <v>569</v>
      </c>
      <c r="C151" s="53" t="s">
        <v>519</v>
      </c>
      <c r="D151" s="54" t="s">
        <v>538</v>
      </c>
      <c r="E151" s="56" t="s">
        <v>152</v>
      </c>
      <c r="F151" s="59"/>
      <c r="G151" s="58"/>
      <c r="H151" s="59"/>
      <c r="I151" s="9"/>
      <c r="J151" s="59"/>
      <c r="K151" s="18">
        <v>23</v>
      </c>
      <c r="L151" s="18">
        <v>393</v>
      </c>
      <c r="M151" s="63">
        <v>5611571</v>
      </c>
      <c r="N151" s="18" t="s">
        <v>151</v>
      </c>
      <c r="O151" s="18">
        <v>3</v>
      </c>
      <c r="P151" s="18" t="s">
        <v>152</v>
      </c>
      <c r="Q151" s="68">
        <v>0.50127226463104302</v>
      </c>
      <c r="R151" s="68">
        <v>1.4830069868134999E-2</v>
      </c>
      <c r="S151" s="66">
        <v>0.36</v>
      </c>
      <c r="T151" s="66">
        <v>0.41</v>
      </c>
      <c r="U151" s="66">
        <v>7.0000000000000007E-2</v>
      </c>
      <c r="V151" s="66">
        <v>0.2</v>
      </c>
      <c r="W151" s="66">
        <v>0.58540000000000003</v>
      </c>
      <c r="X151" s="18" t="s">
        <v>526</v>
      </c>
      <c r="Y151" s="74">
        <v>31.5</v>
      </c>
      <c r="Z151" s="74">
        <v>45.6</v>
      </c>
      <c r="AA151" s="74">
        <v>0.9</v>
      </c>
      <c r="AB151" s="74">
        <v>48.1</v>
      </c>
      <c r="AC151" s="74">
        <v>40.4</v>
      </c>
      <c r="AD151" s="74">
        <v>0.3</v>
      </c>
      <c r="AE151" s="74">
        <v>9.1</v>
      </c>
      <c r="AF151" s="74">
        <v>16.8</v>
      </c>
      <c r="AG151" s="74">
        <v>1.9</v>
      </c>
      <c r="AH151" s="74">
        <v>16.100000000000001</v>
      </c>
      <c r="AI151" s="74">
        <v>17.7</v>
      </c>
      <c r="AJ151" s="74">
        <v>1.6</v>
      </c>
      <c r="AK151" s="74">
        <v>16.100000000000001</v>
      </c>
      <c r="AL151" s="74">
        <v>17.399999999999999</v>
      </c>
      <c r="AM151" s="74">
        <v>1.8</v>
      </c>
      <c r="AN151" s="74">
        <v>12.3</v>
      </c>
      <c r="AO151" s="74">
        <v>12</v>
      </c>
      <c r="AP151" s="74">
        <v>1.6</v>
      </c>
      <c r="AQ151" s="74">
        <v>17.77</v>
      </c>
      <c r="AR151" s="74">
        <v>16.670000000000002</v>
      </c>
      <c r="AS151" s="74">
        <v>0.7</v>
      </c>
      <c r="AT151" s="74">
        <v>23.34</v>
      </c>
      <c r="AU151" s="74">
        <v>18.5</v>
      </c>
      <c r="AV151" s="74">
        <v>0.5</v>
      </c>
      <c r="AW151" s="74">
        <v>25.22</v>
      </c>
      <c r="AX151" s="74">
        <v>30.63</v>
      </c>
      <c r="AY151" s="74">
        <v>1.9</v>
      </c>
      <c r="AZ151" s="74">
        <v>52.33</v>
      </c>
      <c r="BA151" s="74">
        <v>25.77</v>
      </c>
      <c r="BB151" s="74">
        <v>-1.7</v>
      </c>
      <c r="BC151" s="74">
        <v>51</v>
      </c>
      <c r="BD151" s="74">
        <v>23.37</v>
      </c>
      <c r="BE151" s="74">
        <v>-1.7</v>
      </c>
      <c r="BF151" s="74">
        <v>36</v>
      </c>
      <c r="BG151" s="74">
        <v>17.72</v>
      </c>
      <c r="BH151" s="74">
        <v>-1.7</v>
      </c>
      <c r="BI151" s="63">
        <v>-51308.76</v>
      </c>
      <c r="BJ151" s="63">
        <v>22497.95</v>
      </c>
      <c r="BK151" s="63">
        <v>-83220.5</v>
      </c>
      <c r="BL151" s="63">
        <v>-687493.27</v>
      </c>
      <c r="BM151" s="63">
        <v>1654633.02</v>
      </c>
      <c r="BN151" s="78">
        <v>0</v>
      </c>
      <c r="BO151" s="76">
        <v>-690.59</v>
      </c>
      <c r="BP151" s="76">
        <v>418.47</v>
      </c>
      <c r="BQ151" s="76">
        <v>-1576</v>
      </c>
      <c r="BR151" s="76">
        <v>0.96</v>
      </c>
      <c r="BS151" s="76">
        <v>0.04</v>
      </c>
      <c r="BT151" s="76">
        <v>0.99</v>
      </c>
      <c r="BU151" s="76">
        <v>0.86</v>
      </c>
      <c r="BV151" s="76">
        <v>0.3</v>
      </c>
      <c r="BW151" s="76">
        <v>1</v>
      </c>
      <c r="BX151" s="76">
        <v>0.71</v>
      </c>
      <c r="BY151" s="76">
        <v>0.04</v>
      </c>
      <c r="BZ151" s="76">
        <v>0.67</v>
      </c>
      <c r="CA151" s="76">
        <v>1</v>
      </c>
      <c r="CB151" s="76">
        <v>0.01</v>
      </c>
      <c r="CC151" s="76">
        <v>1</v>
      </c>
      <c r="CD151" s="18">
        <v>590</v>
      </c>
      <c r="CE151" s="63">
        <v>5694790.9900000002</v>
      </c>
      <c r="CF151" s="18"/>
    </row>
    <row r="152" spans="1:84" x14ac:dyDescent="0.2">
      <c r="A152" s="53" t="s">
        <v>570</v>
      </c>
      <c r="B152" s="54" t="s">
        <v>571</v>
      </c>
      <c r="C152" s="53" t="s">
        <v>519</v>
      </c>
      <c r="D152" s="54" t="s">
        <v>538</v>
      </c>
      <c r="E152" s="56" t="s">
        <v>152</v>
      </c>
      <c r="F152" s="59"/>
      <c r="G152" s="58"/>
      <c r="H152" s="57"/>
      <c r="I152" s="9"/>
      <c r="J152" s="13" t="s">
        <v>150</v>
      </c>
      <c r="K152" s="18">
        <v>41</v>
      </c>
      <c r="L152" s="18">
        <v>214</v>
      </c>
      <c r="M152" s="63">
        <v>439234</v>
      </c>
      <c r="N152" s="18" t="s">
        <v>151</v>
      </c>
      <c r="O152" s="18">
        <v>5</v>
      </c>
      <c r="P152" s="18" t="s">
        <v>152</v>
      </c>
      <c r="Q152" s="26" t="s">
        <v>152</v>
      </c>
      <c r="R152" s="26" t="s">
        <v>152</v>
      </c>
      <c r="S152" s="66">
        <v>0.5</v>
      </c>
      <c r="T152" s="66">
        <v>0.5</v>
      </c>
      <c r="U152" s="66">
        <v>0.09</v>
      </c>
      <c r="V152" s="66">
        <v>0.2</v>
      </c>
      <c r="W152" s="66">
        <v>0.71779999999999999</v>
      </c>
      <c r="X152" s="18" t="s">
        <v>526</v>
      </c>
      <c r="Y152" s="74">
        <v>43.1</v>
      </c>
      <c r="Z152" s="74">
        <v>36.200000000000003</v>
      </c>
      <c r="AA152" s="74">
        <v>0.4</v>
      </c>
      <c r="AB152" s="74">
        <v>42.2</v>
      </c>
      <c r="AC152" s="74">
        <v>37.200000000000003</v>
      </c>
      <c r="AD152" s="74">
        <v>0</v>
      </c>
      <c r="AE152" s="74">
        <v>8.5</v>
      </c>
      <c r="AF152" s="74">
        <v>13.4</v>
      </c>
      <c r="AG152" s="74">
        <v>2.9</v>
      </c>
      <c r="AH152" s="74">
        <v>11.5</v>
      </c>
      <c r="AI152" s="74">
        <v>12</v>
      </c>
      <c r="AJ152" s="74">
        <v>2.6</v>
      </c>
      <c r="AK152" s="74">
        <v>12.8</v>
      </c>
      <c r="AL152" s="74">
        <v>13</v>
      </c>
      <c r="AM152" s="74">
        <v>2.4</v>
      </c>
      <c r="AN152" s="74">
        <v>18.899999999999999</v>
      </c>
      <c r="AO152" s="74">
        <v>19.2</v>
      </c>
      <c r="AP152" s="74">
        <v>2.2000000000000002</v>
      </c>
      <c r="AQ152" s="74">
        <v>10.71</v>
      </c>
      <c r="AR152" s="74">
        <v>13.97</v>
      </c>
      <c r="AS152" s="74">
        <v>1.7</v>
      </c>
      <c r="AT152" s="74">
        <v>26.94</v>
      </c>
      <c r="AU152" s="74">
        <v>19.66</v>
      </c>
      <c r="AV152" s="74">
        <v>0.2</v>
      </c>
      <c r="AW152" s="74">
        <v>45.97</v>
      </c>
      <c r="AX152" s="74">
        <v>39.11</v>
      </c>
      <c r="AY152" s="74">
        <v>0.5</v>
      </c>
      <c r="AZ152" s="74">
        <v>35.200000000000003</v>
      </c>
      <c r="BA152" s="74">
        <v>30.26</v>
      </c>
      <c r="BB152" s="74">
        <v>0.6</v>
      </c>
      <c r="BC152" s="74">
        <v>32.4</v>
      </c>
      <c r="BD152" s="74">
        <v>29.83</v>
      </c>
      <c r="BE152" s="74">
        <v>0.5</v>
      </c>
      <c r="BF152" s="74">
        <v>27.4</v>
      </c>
      <c r="BG152" s="74">
        <v>17.98</v>
      </c>
      <c r="BH152" s="74">
        <v>0.9</v>
      </c>
      <c r="BI152" s="18"/>
      <c r="BJ152" s="18"/>
      <c r="BK152" s="18"/>
      <c r="BL152" s="18"/>
      <c r="BM152" s="18"/>
      <c r="BN152" s="18"/>
      <c r="BO152" s="76"/>
      <c r="BP152" s="76"/>
      <c r="BQ152" s="76"/>
      <c r="BR152" s="76"/>
      <c r="BS152" s="76"/>
      <c r="BT152" s="76"/>
      <c r="BU152" s="76"/>
      <c r="BV152" s="76"/>
      <c r="BW152" s="76"/>
      <c r="BX152" s="76"/>
      <c r="BY152" s="76"/>
      <c r="BZ152" s="76"/>
      <c r="CA152" s="76"/>
      <c r="CB152" s="76"/>
      <c r="CC152" s="76"/>
      <c r="CD152" s="44">
        <v>1</v>
      </c>
      <c r="CE152" s="44">
        <v>1</v>
      </c>
      <c r="CF152" s="18"/>
    </row>
    <row r="153" spans="1:84" x14ac:dyDescent="0.2">
      <c r="A153" s="53" t="s">
        <v>572</v>
      </c>
      <c r="B153" s="54" t="s">
        <v>573</v>
      </c>
      <c r="C153" s="53" t="s">
        <v>519</v>
      </c>
      <c r="D153" s="54" t="s">
        <v>547</v>
      </c>
      <c r="E153" s="56" t="s">
        <v>152</v>
      </c>
      <c r="F153" s="59"/>
      <c r="G153" s="58"/>
      <c r="H153" s="59"/>
      <c r="I153" s="9"/>
      <c r="J153" s="59"/>
      <c r="K153" s="18">
        <v>42</v>
      </c>
      <c r="L153" s="18">
        <v>99</v>
      </c>
      <c r="M153" s="63">
        <v>115115.23</v>
      </c>
      <c r="N153" s="18" t="s">
        <v>151</v>
      </c>
      <c r="O153" s="18">
        <v>1</v>
      </c>
      <c r="P153" s="18" t="s">
        <v>152</v>
      </c>
      <c r="Q153" s="68">
        <v>0.210858585858586</v>
      </c>
      <c r="R153" s="67">
        <v>7.7108328848777706E-8</v>
      </c>
      <c r="S153" s="66">
        <v>0.57999999999999996</v>
      </c>
      <c r="T153" s="66">
        <v>0.62</v>
      </c>
      <c r="U153" s="66">
        <v>0.04</v>
      </c>
      <c r="V153" s="66">
        <v>0.39</v>
      </c>
      <c r="W153" s="66">
        <v>0.59919999999999995</v>
      </c>
      <c r="X153" s="18" t="s">
        <v>526</v>
      </c>
      <c r="Y153" s="74">
        <v>42.9</v>
      </c>
      <c r="Z153" s="74">
        <v>49.5</v>
      </c>
      <c r="AA153" s="74">
        <v>0.3</v>
      </c>
      <c r="AB153" s="74">
        <v>47.7</v>
      </c>
      <c r="AC153" s="74">
        <v>46.1</v>
      </c>
      <c r="AD153" s="74">
        <v>0.2</v>
      </c>
      <c r="AE153" s="74">
        <v>1.6</v>
      </c>
      <c r="AF153" s="74">
        <v>2.4</v>
      </c>
      <c r="AG153" s="74">
        <v>1.4</v>
      </c>
      <c r="AH153" s="74">
        <v>9</v>
      </c>
      <c r="AI153" s="74">
        <v>14.9</v>
      </c>
      <c r="AJ153" s="74">
        <v>5.3</v>
      </c>
      <c r="AK153" s="74">
        <v>17</v>
      </c>
      <c r="AL153" s="74">
        <v>19.899999999999999</v>
      </c>
      <c r="AM153" s="74">
        <v>2.2000000000000002</v>
      </c>
      <c r="AN153" s="74">
        <v>33.9</v>
      </c>
      <c r="AO153" s="74">
        <v>30.2</v>
      </c>
      <c r="AP153" s="74">
        <v>1.5</v>
      </c>
      <c r="AQ153" s="74">
        <v>6.22</v>
      </c>
      <c r="AR153" s="74">
        <v>14.81</v>
      </c>
      <c r="AS153" s="74">
        <v>3</v>
      </c>
      <c r="AT153" s="74">
        <v>45.66</v>
      </c>
      <c r="AU153" s="74">
        <v>12.03</v>
      </c>
      <c r="AV153" s="74">
        <v>-1.7</v>
      </c>
      <c r="AW153" s="74">
        <v>82.19</v>
      </c>
      <c r="AX153" s="74">
        <v>34.71</v>
      </c>
      <c r="AY153" s="74">
        <v>-1.6</v>
      </c>
      <c r="AZ153" s="74">
        <v>0</v>
      </c>
      <c r="BA153" s="74">
        <v>0</v>
      </c>
      <c r="BB153" s="74"/>
      <c r="BC153" s="74">
        <v>50</v>
      </c>
      <c r="BD153" s="74">
        <v>0</v>
      </c>
      <c r="BE153" s="74"/>
      <c r="BF153" s="74">
        <v>100</v>
      </c>
      <c r="BG153" s="74">
        <v>0</v>
      </c>
      <c r="BH153" s="74"/>
      <c r="BI153" s="78">
        <v>0</v>
      </c>
      <c r="BJ153" s="78">
        <v>0</v>
      </c>
      <c r="BK153" s="78">
        <v>0</v>
      </c>
      <c r="BL153" s="63">
        <v>-5406.18</v>
      </c>
      <c r="BM153" s="63">
        <v>8603.44</v>
      </c>
      <c r="BN153" s="78">
        <v>0</v>
      </c>
      <c r="BO153" s="76">
        <v>-63.63</v>
      </c>
      <c r="BP153" s="76">
        <v>74.260000000000005</v>
      </c>
      <c r="BQ153" s="76">
        <v>-167</v>
      </c>
      <c r="BR153" s="76">
        <v>1</v>
      </c>
      <c r="BS153" s="76">
        <v>0</v>
      </c>
      <c r="BT153" s="76">
        <v>1</v>
      </c>
      <c r="BU153" s="76">
        <v>0.95</v>
      </c>
      <c r="BV153" s="76">
        <v>0.08</v>
      </c>
      <c r="BW153" s="76">
        <v>1</v>
      </c>
      <c r="BX153" s="76">
        <v>0.92</v>
      </c>
      <c r="BY153" s="76">
        <v>0.09</v>
      </c>
      <c r="BZ153" s="76">
        <v>0.83</v>
      </c>
      <c r="CA153" s="76">
        <v>1</v>
      </c>
      <c r="CB153" s="76">
        <v>0</v>
      </c>
      <c r="CC153" s="76">
        <v>1</v>
      </c>
      <c r="CD153" s="18">
        <v>119.875</v>
      </c>
      <c r="CE153" s="63">
        <v>115115.23887634301</v>
      </c>
      <c r="CF153" s="18"/>
    </row>
    <row r="154" spans="1:84" x14ac:dyDescent="0.2">
      <c r="A154" s="53" t="s">
        <v>574</v>
      </c>
      <c r="B154" s="54" t="s">
        <v>575</v>
      </c>
      <c r="C154" s="53" t="s">
        <v>519</v>
      </c>
      <c r="D154" s="54" t="s">
        <v>520</v>
      </c>
      <c r="E154" s="56" t="s">
        <v>152</v>
      </c>
      <c r="F154" s="57"/>
      <c r="G154" s="58"/>
      <c r="H154" s="57"/>
      <c r="I154" s="9"/>
      <c r="J154" s="13" t="s">
        <v>150</v>
      </c>
      <c r="K154" s="18">
        <v>36</v>
      </c>
      <c r="L154" s="18">
        <v>9</v>
      </c>
      <c r="M154" s="18" t="s">
        <v>152</v>
      </c>
      <c r="N154" s="18" t="s">
        <v>207</v>
      </c>
      <c r="O154" s="18" t="s">
        <v>152</v>
      </c>
      <c r="P154" s="18" t="s">
        <v>152</v>
      </c>
      <c r="Q154" s="26" t="s">
        <v>152</v>
      </c>
      <c r="R154" s="26" t="s">
        <v>152</v>
      </c>
      <c r="S154" s="66">
        <v>0.6</v>
      </c>
      <c r="T154" s="66">
        <v>0.71</v>
      </c>
      <c r="U154" s="66">
        <v>0</v>
      </c>
      <c r="V154" s="66">
        <v>0.72</v>
      </c>
      <c r="W154" s="29" t="s">
        <v>152</v>
      </c>
      <c r="X154" s="18" t="s">
        <v>150</v>
      </c>
      <c r="Y154" s="74">
        <v>61.1</v>
      </c>
      <c r="Z154" s="74">
        <v>48.7</v>
      </c>
      <c r="AA154" s="74">
        <v>-0.5</v>
      </c>
      <c r="AB154" s="74">
        <v>47</v>
      </c>
      <c r="AC154" s="74">
        <v>45.6</v>
      </c>
      <c r="AD154" s="74">
        <v>0.3</v>
      </c>
      <c r="AE154" s="74">
        <v>7.2</v>
      </c>
      <c r="AF154" s="74">
        <v>16.8</v>
      </c>
      <c r="AG154" s="74">
        <v>2.2000000000000002</v>
      </c>
      <c r="AH154" s="74">
        <v>8.9</v>
      </c>
      <c r="AI154" s="74">
        <v>15.4</v>
      </c>
      <c r="AJ154" s="74">
        <v>2.2000000000000002</v>
      </c>
      <c r="AK154" s="74">
        <v>38.700000000000003</v>
      </c>
      <c r="AL154" s="74">
        <v>18.100000000000001</v>
      </c>
      <c r="AM154" s="74">
        <v>-0.9</v>
      </c>
      <c r="AN154" s="74">
        <v>67.900000000000006</v>
      </c>
      <c r="AO154" s="74">
        <v>38.9</v>
      </c>
      <c r="AP154" s="74">
        <v>-0.5</v>
      </c>
      <c r="AQ154" s="74"/>
      <c r="AR154" s="74"/>
      <c r="AS154" s="74"/>
      <c r="AT154" s="74"/>
      <c r="AU154" s="74"/>
      <c r="AV154" s="74"/>
      <c r="AW154" s="74"/>
      <c r="AX154" s="74"/>
      <c r="AY154" s="74"/>
      <c r="AZ154" s="74"/>
      <c r="BA154" s="74"/>
      <c r="BB154" s="74"/>
      <c r="BC154" s="74"/>
      <c r="BD154" s="74"/>
      <c r="BE154" s="74"/>
      <c r="BF154" s="74"/>
      <c r="BG154" s="74"/>
      <c r="BH154" s="74"/>
      <c r="BI154" s="18"/>
      <c r="BJ154" s="18"/>
      <c r="BK154" s="18"/>
      <c r="BL154" s="18"/>
      <c r="BM154" s="18"/>
      <c r="BN154" s="18"/>
      <c r="BO154" s="18"/>
      <c r="BP154" s="18"/>
      <c r="BQ154" s="18"/>
      <c r="BR154" s="18"/>
      <c r="BS154" s="18"/>
      <c r="BT154" s="18"/>
      <c r="BU154" s="18"/>
      <c r="BV154" s="18"/>
      <c r="BW154" s="18"/>
      <c r="BX154" s="18"/>
      <c r="BY154" s="18"/>
      <c r="BZ154" s="18"/>
      <c r="CA154" s="18"/>
      <c r="CB154" s="18"/>
      <c r="CC154" s="18"/>
      <c r="CD154" s="44">
        <v>1</v>
      </c>
      <c r="CE154" s="44">
        <v>1</v>
      </c>
      <c r="CF154" s="18"/>
    </row>
    <row r="155" spans="1:84" x14ac:dyDescent="0.2">
      <c r="A155" s="53" t="s">
        <v>576</v>
      </c>
      <c r="B155" s="54" t="s">
        <v>577</v>
      </c>
      <c r="C155" s="53" t="s">
        <v>519</v>
      </c>
      <c r="D155" s="54" t="s">
        <v>295</v>
      </c>
      <c r="E155" s="56" t="s">
        <v>152</v>
      </c>
      <c r="F155" s="59"/>
      <c r="G155" s="58"/>
      <c r="H155" s="57"/>
      <c r="I155" s="9"/>
      <c r="J155" s="13" t="s">
        <v>150</v>
      </c>
      <c r="K155" s="18">
        <v>31</v>
      </c>
      <c r="L155" s="18">
        <v>275</v>
      </c>
      <c r="M155" s="63">
        <v>750110</v>
      </c>
      <c r="N155" s="18" t="s">
        <v>151</v>
      </c>
      <c r="O155" s="18">
        <v>2</v>
      </c>
      <c r="P155" s="18" t="s">
        <v>152</v>
      </c>
      <c r="Q155" s="26" t="s">
        <v>152</v>
      </c>
      <c r="R155" s="26" t="s">
        <v>152</v>
      </c>
      <c r="S155" s="66">
        <v>0.34</v>
      </c>
      <c r="T155" s="66">
        <v>0.26</v>
      </c>
      <c r="U155" s="66">
        <v>0.02</v>
      </c>
      <c r="V155" s="66">
        <v>0.43</v>
      </c>
      <c r="W155" s="66">
        <v>0.56859999999999999</v>
      </c>
      <c r="X155" s="18" t="s">
        <v>526</v>
      </c>
      <c r="Y155" s="74">
        <v>36.700000000000003</v>
      </c>
      <c r="Z155" s="74">
        <v>45.9</v>
      </c>
      <c r="AA155" s="74">
        <v>0.6</v>
      </c>
      <c r="AB155" s="74">
        <v>50</v>
      </c>
      <c r="AC155" s="74">
        <v>43.8</v>
      </c>
      <c r="AD155" s="74">
        <v>0.1</v>
      </c>
      <c r="AE155" s="74">
        <v>8.6</v>
      </c>
      <c r="AF155" s="74">
        <v>17.3</v>
      </c>
      <c r="AG155" s="74">
        <v>2.9</v>
      </c>
      <c r="AH155" s="74">
        <v>11.4</v>
      </c>
      <c r="AI155" s="74">
        <v>15.7</v>
      </c>
      <c r="AJ155" s="74">
        <v>2.5</v>
      </c>
      <c r="AK155" s="74">
        <v>14.6</v>
      </c>
      <c r="AL155" s="74">
        <v>17.7</v>
      </c>
      <c r="AM155" s="74">
        <v>1.8</v>
      </c>
      <c r="AN155" s="74">
        <v>20.5</v>
      </c>
      <c r="AO155" s="74">
        <v>25.8</v>
      </c>
      <c r="AP155" s="74">
        <v>2</v>
      </c>
      <c r="AQ155" s="74">
        <v>7</v>
      </c>
      <c r="AR155" s="74">
        <v>16.41</v>
      </c>
      <c r="AS155" s="74">
        <v>3.4</v>
      </c>
      <c r="AT155" s="74">
        <v>36.869999999999997</v>
      </c>
      <c r="AU155" s="74">
        <v>21.16</v>
      </c>
      <c r="AV155" s="74">
        <v>-0.6</v>
      </c>
      <c r="AW155" s="74">
        <v>67.36</v>
      </c>
      <c r="AX155" s="74">
        <v>41.23</v>
      </c>
      <c r="AY155" s="74">
        <v>-0.6</v>
      </c>
      <c r="AZ155" s="74">
        <v>57.5</v>
      </c>
      <c r="BA155" s="74">
        <v>41.5</v>
      </c>
      <c r="BB155" s="74"/>
      <c r="BC155" s="74">
        <v>59</v>
      </c>
      <c r="BD155" s="74">
        <v>40</v>
      </c>
      <c r="BE155" s="74"/>
      <c r="BF155" s="74">
        <v>51.5</v>
      </c>
      <c r="BG155" s="74">
        <v>39.5</v>
      </c>
      <c r="BH155" s="74"/>
      <c r="BI155" s="18"/>
      <c r="BJ155" s="18"/>
      <c r="BK155" s="18"/>
      <c r="BL155" s="18"/>
      <c r="BM155" s="18"/>
      <c r="BN155" s="18"/>
      <c r="BO155" s="18"/>
      <c r="BP155" s="18"/>
      <c r="BQ155" s="18"/>
      <c r="BR155" s="18"/>
      <c r="BS155" s="18"/>
      <c r="BT155" s="18"/>
      <c r="BU155" s="18"/>
      <c r="BV155" s="18"/>
      <c r="BW155" s="18"/>
      <c r="BX155" s="18"/>
      <c r="BY155" s="18"/>
      <c r="BZ155" s="18"/>
      <c r="CA155" s="18"/>
      <c r="CB155" s="18"/>
      <c r="CC155" s="18"/>
      <c r="CD155" s="44">
        <v>1</v>
      </c>
      <c r="CE155" s="44">
        <v>1</v>
      </c>
      <c r="CF155" s="18"/>
    </row>
    <row r="156" spans="1:84" x14ac:dyDescent="0.2">
      <c r="A156" s="53" t="s">
        <v>578</v>
      </c>
      <c r="B156" s="54" t="s">
        <v>579</v>
      </c>
      <c r="C156" s="53" t="s">
        <v>519</v>
      </c>
      <c r="D156" s="54" t="s">
        <v>525</v>
      </c>
      <c r="E156" s="56" t="s">
        <v>152</v>
      </c>
      <c r="F156" s="59"/>
      <c r="G156" s="59"/>
      <c r="H156" s="59"/>
      <c r="I156" s="9"/>
      <c r="J156" s="59" t="s">
        <v>580</v>
      </c>
      <c r="K156" s="18">
        <v>31</v>
      </c>
      <c r="L156" s="18">
        <v>132</v>
      </c>
      <c r="M156" s="63">
        <v>58900</v>
      </c>
      <c r="N156" s="18" t="s">
        <v>151</v>
      </c>
      <c r="O156" s="18">
        <v>2</v>
      </c>
      <c r="P156" s="18" t="s">
        <v>152</v>
      </c>
      <c r="Q156" s="68">
        <v>0.40340909090909099</v>
      </c>
      <c r="R156" s="68">
        <v>0.42478777589134098</v>
      </c>
      <c r="S156" s="66">
        <v>0.56000000000000005</v>
      </c>
      <c r="T156" s="66">
        <v>0.72</v>
      </c>
      <c r="U156" s="66">
        <v>0.25</v>
      </c>
      <c r="V156" s="66">
        <v>0.12</v>
      </c>
      <c r="W156" s="66">
        <v>0.86739999999999995</v>
      </c>
      <c r="X156" s="18" t="s">
        <v>529</v>
      </c>
      <c r="Y156" s="74">
        <v>30</v>
      </c>
      <c r="Z156" s="74">
        <v>45.8</v>
      </c>
      <c r="AA156" s="74">
        <v>0.9</v>
      </c>
      <c r="AB156" s="74">
        <v>38.700000000000003</v>
      </c>
      <c r="AC156" s="74">
        <v>39.299999999999997</v>
      </c>
      <c r="AD156" s="74">
        <v>0.8</v>
      </c>
      <c r="AE156" s="74">
        <v>5.8</v>
      </c>
      <c r="AF156" s="74">
        <v>16.100000000000001</v>
      </c>
      <c r="AG156" s="74">
        <v>2.8</v>
      </c>
      <c r="AH156" s="74">
        <v>12</v>
      </c>
      <c r="AI156" s="74">
        <v>17.2</v>
      </c>
      <c r="AJ156" s="74">
        <v>2.2999999999999998</v>
      </c>
      <c r="AK156" s="74">
        <v>18.100000000000001</v>
      </c>
      <c r="AL156" s="74">
        <v>19.2</v>
      </c>
      <c r="AM156" s="74">
        <v>1.3</v>
      </c>
      <c r="AN156" s="74">
        <v>30.3</v>
      </c>
      <c r="AO156" s="74">
        <v>27</v>
      </c>
      <c r="AP156" s="74">
        <v>1.6</v>
      </c>
      <c r="AQ156" s="74">
        <v>9.26</v>
      </c>
      <c r="AR156" s="74">
        <v>16.239999999999998</v>
      </c>
      <c r="AS156" s="74">
        <v>1.9</v>
      </c>
      <c r="AT156" s="74">
        <v>36.42</v>
      </c>
      <c r="AU156" s="74">
        <v>19.09</v>
      </c>
      <c r="AV156" s="74">
        <v>-0.9</v>
      </c>
      <c r="AW156" s="74">
        <v>62.74</v>
      </c>
      <c r="AX156" s="74">
        <v>40.54</v>
      </c>
      <c r="AY156" s="74">
        <v>-0.2</v>
      </c>
      <c r="AZ156" s="74">
        <v>50</v>
      </c>
      <c r="BA156" s="74">
        <v>50</v>
      </c>
      <c r="BB156" s="74"/>
      <c r="BC156" s="74">
        <v>75</v>
      </c>
      <c r="BD156" s="74">
        <v>25</v>
      </c>
      <c r="BE156" s="74"/>
      <c r="BF156" s="74">
        <v>99.5</v>
      </c>
      <c r="BG156" s="74">
        <v>0.5</v>
      </c>
      <c r="BH156" s="74"/>
      <c r="BI156" s="63">
        <v>-11520.72</v>
      </c>
      <c r="BJ156" s="63">
        <v>7211.05</v>
      </c>
      <c r="BK156" s="63">
        <v>-25020</v>
      </c>
      <c r="BL156" s="63">
        <v>-9559.1</v>
      </c>
      <c r="BM156" s="63">
        <v>7527.81</v>
      </c>
      <c r="BN156" s="78">
        <v>0</v>
      </c>
      <c r="BO156" s="76">
        <v>-198.59</v>
      </c>
      <c r="BP156" s="76">
        <v>137.72999999999999</v>
      </c>
      <c r="BQ156" s="76">
        <v>-426</v>
      </c>
      <c r="BR156" s="76">
        <v>0.69</v>
      </c>
      <c r="BS156" s="76">
        <v>0.02</v>
      </c>
      <c r="BT156" s="76">
        <v>0.7</v>
      </c>
      <c r="BU156" s="76">
        <v>0.74</v>
      </c>
      <c r="BV156" s="76">
        <v>0.2</v>
      </c>
      <c r="BW156" s="76">
        <v>1</v>
      </c>
      <c r="BX156" s="76">
        <v>0.78</v>
      </c>
      <c r="BY156" s="76">
        <v>0.11</v>
      </c>
      <c r="BZ156" s="76">
        <v>0.71</v>
      </c>
      <c r="CA156" s="76">
        <v>0.99</v>
      </c>
      <c r="CB156" s="76">
        <v>0.02</v>
      </c>
      <c r="CC156" s="76">
        <v>1</v>
      </c>
      <c r="CD156" s="18">
        <v>185.25</v>
      </c>
      <c r="CE156" s="63">
        <v>83920</v>
      </c>
      <c r="CF156" s="18"/>
    </row>
    <row r="157" spans="1:84" x14ac:dyDescent="0.2">
      <c r="A157" s="54" t="s">
        <v>581</v>
      </c>
      <c r="B157" s="54" t="s">
        <v>582</v>
      </c>
      <c r="C157" s="53" t="s">
        <v>583</v>
      </c>
      <c r="D157" s="54" t="s">
        <v>157</v>
      </c>
      <c r="E157" s="56"/>
      <c r="F157" s="59"/>
      <c r="G157" s="58"/>
      <c r="H157" s="59"/>
      <c r="I157" s="9"/>
      <c r="J157" s="59"/>
      <c r="K157" s="18">
        <v>86</v>
      </c>
      <c r="L157" s="18">
        <v>533</v>
      </c>
      <c r="M157" s="63">
        <v>1292979</v>
      </c>
      <c r="N157" s="18" t="s">
        <v>207</v>
      </c>
      <c r="O157" s="18" t="s">
        <v>152</v>
      </c>
      <c r="P157" s="18" t="s">
        <v>152</v>
      </c>
      <c r="Q157" s="70">
        <v>0.26266416510319002</v>
      </c>
      <c r="R157" s="70">
        <v>-1.42764422314669E-2</v>
      </c>
      <c r="S157" s="66">
        <v>0.55000000000000004</v>
      </c>
      <c r="T157" s="66">
        <v>0.56999999999999995</v>
      </c>
      <c r="U157" s="66">
        <v>0.14000000000000001</v>
      </c>
      <c r="V157" s="66">
        <v>0.12</v>
      </c>
      <c r="W157" s="29" t="s">
        <v>152</v>
      </c>
      <c r="X157" s="18"/>
      <c r="Y157" s="76">
        <v>0.55813953488372103</v>
      </c>
      <c r="Z157" s="76">
        <v>0.49952097436481002</v>
      </c>
      <c r="AA157" s="76">
        <v>-0.238323564288767</v>
      </c>
      <c r="AB157" s="76">
        <v>0.634651162790698</v>
      </c>
      <c r="AC157" s="76">
        <v>0.43155995473171999</v>
      </c>
      <c r="AD157" s="76">
        <v>-0.440330707031652</v>
      </c>
      <c r="AE157" s="76">
        <v>0</v>
      </c>
      <c r="AF157" s="76">
        <v>0</v>
      </c>
      <c r="AG157" s="76"/>
      <c r="AH157" s="76">
        <v>0</v>
      </c>
      <c r="AI157" s="76">
        <v>0</v>
      </c>
      <c r="AJ157" s="76"/>
      <c r="AK157" s="76">
        <v>1</v>
      </c>
      <c r="AL157" s="76">
        <v>0</v>
      </c>
      <c r="AM157" s="76"/>
      <c r="AN157" s="76">
        <v>1</v>
      </c>
      <c r="AO157" s="76">
        <v>0</v>
      </c>
      <c r="AP157" s="74"/>
      <c r="AQ157" s="74">
        <v>0</v>
      </c>
      <c r="AR157" s="74">
        <v>0</v>
      </c>
      <c r="AS157" s="74"/>
      <c r="AT157" s="74">
        <v>100</v>
      </c>
      <c r="AU157" s="74">
        <v>0</v>
      </c>
      <c r="AV157" s="74"/>
      <c r="AW157" s="74">
        <v>100</v>
      </c>
      <c r="AX157" s="74">
        <v>0</v>
      </c>
      <c r="AY157" s="74"/>
      <c r="AZ157" s="74"/>
      <c r="BA157" s="74"/>
      <c r="BB157" s="74"/>
      <c r="BC157" s="74"/>
      <c r="BD157" s="74"/>
      <c r="BE157" s="74"/>
      <c r="BF157" s="74"/>
      <c r="BG157" s="74"/>
      <c r="BH157" s="74"/>
      <c r="BI157" s="63"/>
      <c r="BJ157" s="63"/>
      <c r="BK157" s="63"/>
      <c r="BL157" s="63"/>
      <c r="BM157" s="63"/>
      <c r="BN157" s="78"/>
      <c r="BO157" s="76"/>
      <c r="BP157" s="76"/>
      <c r="BQ157" s="76"/>
      <c r="BR157" s="76"/>
      <c r="BS157" s="76"/>
      <c r="BT157" s="76"/>
      <c r="BU157" s="76"/>
      <c r="BV157" s="76"/>
      <c r="BW157" s="76"/>
      <c r="BX157" s="76"/>
      <c r="BY157" s="76"/>
      <c r="BZ157" s="76"/>
      <c r="CA157" s="76"/>
      <c r="CB157" s="76"/>
      <c r="CC157" s="76"/>
      <c r="CD157" s="18"/>
      <c r="CE157" s="63"/>
      <c r="CF157" s="18"/>
    </row>
    <row r="158" spans="1:84" x14ac:dyDescent="0.2">
      <c r="A158" s="54" t="s">
        <v>584</v>
      </c>
      <c r="B158" s="54" t="s">
        <v>423</v>
      </c>
      <c r="C158" s="53" t="s">
        <v>583</v>
      </c>
      <c r="D158" s="54" t="s">
        <v>157</v>
      </c>
      <c r="E158" s="56"/>
      <c r="F158" s="59"/>
      <c r="G158" s="58"/>
      <c r="H158" s="59"/>
      <c r="I158" s="9"/>
      <c r="J158" s="59"/>
      <c r="K158" s="18">
        <v>18</v>
      </c>
      <c r="L158" s="18">
        <v>352</v>
      </c>
      <c r="M158" s="63">
        <v>734602.11</v>
      </c>
      <c r="N158" s="18" t="s">
        <v>207</v>
      </c>
      <c r="O158" s="18" t="s">
        <v>152</v>
      </c>
      <c r="P158" s="18" t="s">
        <v>152</v>
      </c>
      <c r="Q158" s="70">
        <v>8.5227272727272704E-3</v>
      </c>
      <c r="R158" s="70">
        <v>1.8994895073198299E-2</v>
      </c>
      <c r="S158" s="66">
        <v>0.41</v>
      </c>
      <c r="T158" s="66">
        <v>0.48</v>
      </c>
      <c r="U158" s="66">
        <v>0.04</v>
      </c>
      <c r="V158" s="66">
        <v>0.36</v>
      </c>
      <c r="W158" s="29" t="s">
        <v>152</v>
      </c>
      <c r="X158" s="18"/>
      <c r="Y158" s="74"/>
      <c r="Z158" s="74"/>
      <c r="AA158" s="74"/>
      <c r="AB158" s="74"/>
      <c r="AC158" s="74"/>
      <c r="AD158" s="74"/>
      <c r="AE158" s="74"/>
      <c r="AF158" s="74"/>
      <c r="AG158" s="74"/>
      <c r="AH158" s="74"/>
      <c r="AI158" s="74"/>
      <c r="AJ158" s="74"/>
      <c r="AK158" s="74"/>
      <c r="AL158" s="74"/>
      <c r="AM158" s="74"/>
      <c r="AN158" s="74"/>
      <c r="AO158" s="74"/>
      <c r="AP158" s="74"/>
      <c r="AQ158" s="74"/>
      <c r="AR158" s="74"/>
      <c r="AS158" s="74"/>
      <c r="AT158" s="74"/>
      <c r="AU158" s="74"/>
      <c r="AV158" s="74"/>
      <c r="AW158" s="74"/>
      <c r="AX158" s="74"/>
      <c r="AY158" s="74"/>
      <c r="AZ158" s="74"/>
      <c r="BA158" s="74"/>
      <c r="BB158" s="74"/>
      <c r="BC158" s="74"/>
      <c r="BD158" s="74"/>
      <c r="BE158" s="74"/>
      <c r="BF158" s="74"/>
      <c r="BG158" s="74"/>
      <c r="BH158" s="74"/>
      <c r="BI158" s="63"/>
      <c r="BJ158" s="63"/>
      <c r="BK158" s="63"/>
      <c r="BL158" s="63"/>
      <c r="BM158" s="63"/>
      <c r="BN158" s="78"/>
      <c r="BO158" s="76"/>
      <c r="BP158" s="76"/>
      <c r="BQ158" s="76"/>
      <c r="BR158" s="76"/>
      <c r="BS158" s="76"/>
      <c r="BT158" s="76"/>
      <c r="BU158" s="76"/>
      <c r="BV158" s="76"/>
      <c r="BW158" s="76"/>
      <c r="BX158" s="76"/>
      <c r="BY158" s="76"/>
      <c r="BZ158" s="76"/>
      <c r="CA158" s="76"/>
      <c r="CB158" s="76"/>
      <c r="CC158" s="76"/>
      <c r="CD158" s="18"/>
      <c r="CE158" s="63"/>
      <c r="CF158" s="18"/>
    </row>
    <row r="159" spans="1:84" x14ac:dyDescent="0.2">
      <c r="A159" s="54" t="s">
        <v>585</v>
      </c>
      <c r="B159" s="54" t="s">
        <v>586</v>
      </c>
      <c r="C159" s="53" t="s">
        <v>583</v>
      </c>
      <c r="D159" s="54" t="s">
        <v>169</v>
      </c>
      <c r="E159" s="56"/>
      <c r="F159" s="59"/>
      <c r="G159" s="58"/>
      <c r="H159" s="59"/>
      <c r="I159" s="9"/>
      <c r="J159" s="59"/>
      <c r="K159" s="18">
        <v>17</v>
      </c>
      <c r="L159" s="18">
        <v>413</v>
      </c>
      <c r="M159" s="63">
        <v>967878</v>
      </c>
      <c r="N159" s="18" t="s">
        <v>207</v>
      </c>
      <c r="O159" s="18" t="s">
        <v>152</v>
      </c>
      <c r="P159" s="18" t="s">
        <v>152</v>
      </c>
      <c r="Q159" s="70">
        <v>0.26150121065375298</v>
      </c>
      <c r="R159" s="71">
        <v>0.31305373197861702</v>
      </c>
      <c r="S159" s="66">
        <v>0.37</v>
      </c>
      <c r="T159" s="66">
        <v>0.43</v>
      </c>
      <c r="U159" s="66">
        <v>0.03</v>
      </c>
      <c r="V159" s="66">
        <v>0.37</v>
      </c>
      <c r="W159" s="29" t="s">
        <v>152</v>
      </c>
      <c r="X159" s="18"/>
      <c r="Y159" s="74"/>
      <c r="Z159" s="74"/>
      <c r="AA159" s="74"/>
      <c r="AB159" s="74"/>
      <c r="AC159" s="74"/>
      <c r="AD159" s="74"/>
      <c r="AE159" s="74"/>
      <c r="AF159" s="74"/>
      <c r="AG159" s="74"/>
      <c r="AH159" s="74"/>
      <c r="AI159" s="74"/>
      <c r="AJ159" s="74"/>
      <c r="AK159" s="74"/>
      <c r="AL159" s="74"/>
      <c r="AM159" s="74"/>
      <c r="AN159" s="74"/>
      <c r="AO159" s="74"/>
      <c r="AP159" s="74"/>
      <c r="AQ159" s="74"/>
      <c r="AR159" s="74"/>
      <c r="AS159" s="74"/>
      <c r="AT159" s="74"/>
      <c r="AU159" s="74"/>
      <c r="AV159" s="74"/>
      <c r="AW159" s="74"/>
      <c r="AX159" s="74"/>
      <c r="AY159" s="74"/>
      <c r="AZ159" s="74"/>
      <c r="BA159" s="74"/>
      <c r="BB159" s="74"/>
      <c r="BC159" s="74"/>
      <c r="BD159" s="74"/>
      <c r="BE159" s="74"/>
      <c r="BF159" s="74"/>
      <c r="BG159" s="74"/>
      <c r="BH159" s="74"/>
      <c r="BI159" s="63"/>
      <c r="BJ159" s="63"/>
      <c r="BK159" s="63"/>
      <c r="BL159" s="63"/>
      <c r="BM159" s="63"/>
      <c r="BN159" s="78"/>
      <c r="BO159" s="76"/>
      <c r="BP159" s="76"/>
      <c r="BQ159" s="76"/>
      <c r="BR159" s="76"/>
      <c r="BS159" s="76"/>
      <c r="BT159" s="76"/>
      <c r="BU159" s="76"/>
      <c r="BV159" s="76"/>
      <c r="BW159" s="76"/>
      <c r="BX159" s="76"/>
      <c r="BY159" s="76"/>
      <c r="BZ159" s="76"/>
      <c r="CA159" s="76"/>
      <c r="CB159" s="76"/>
      <c r="CC159" s="76"/>
      <c r="CD159" s="18"/>
      <c r="CE159" s="63"/>
      <c r="CF159" s="18"/>
    </row>
    <row r="160" spans="1:84" x14ac:dyDescent="0.2">
      <c r="A160" s="54" t="s">
        <v>587</v>
      </c>
      <c r="B160" s="54" t="s">
        <v>588</v>
      </c>
      <c r="C160" s="53" t="s">
        <v>583</v>
      </c>
      <c r="D160" s="54" t="s">
        <v>169</v>
      </c>
      <c r="E160" s="56"/>
      <c r="F160" s="59"/>
      <c r="G160" s="58"/>
      <c r="H160" s="59"/>
      <c r="I160" s="9"/>
      <c r="J160" s="59"/>
      <c r="K160" s="18">
        <v>33</v>
      </c>
      <c r="L160" s="18">
        <v>373</v>
      </c>
      <c r="M160" s="63">
        <v>4318950</v>
      </c>
      <c r="N160" s="18" t="s">
        <v>207</v>
      </c>
      <c r="O160" s="18" t="s">
        <v>152</v>
      </c>
      <c r="P160" s="18" t="s">
        <v>152</v>
      </c>
      <c r="Q160" s="70">
        <v>0.39410187667560298</v>
      </c>
      <c r="R160" s="70">
        <v>-2.00040727491635E-2</v>
      </c>
      <c r="S160" s="66">
        <v>0.84</v>
      </c>
      <c r="T160" s="66">
        <v>0.85</v>
      </c>
      <c r="U160" s="66">
        <v>0.6</v>
      </c>
      <c r="V160" s="66">
        <v>0.02</v>
      </c>
      <c r="W160" s="29" t="s">
        <v>152</v>
      </c>
      <c r="X160" s="18"/>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4"/>
      <c r="AZ160" s="74"/>
      <c r="BA160" s="74"/>
      <c r="BB160" s="74"/>
      <c r="BC160" s="74"/>
      <c r="BD160" s="74"/>
      <c r="BE160" s="74"/>
      <c r="BF160" s="74"/>
      <c r="BG160" s="74"/>
      <c r="BH160" s="74"/>
      <c r="BI160" s="63"/>
      <c r="BJ160" s="63"/>
      <c r="BK160" s="63"/>
      <c r="BL160" s="63"/>
      <c r="BM160" s="63"/>
      <c r="BN160" s="78"/>
      <c r="BO160" s="76"/>
      <c r="BP160" s="76"/>
      <c r="BQ160" s="76"/>
      <c r="BR160" s="76"/>
      <c r="BS160" s="76"/>
      <c r="BT160" s="76"/>
      <c r="BU160" s="76"/>
      <c r="BV160" s="76"/>
      <c r="BW160" s="76"/>
      <c r="BX160" s="76"/>
      <c r="BY160" s="76"/>
      <c r="BZ160" s="76"/>
      <c r="CA160" s="76"/>
      <c r="CB160" s="76"/>
      <c r="CC160" s="76"/>
      <c r="CD160" s="18"/>
      <c r="CE160" s="63"/>
      <c r="CF160" s="18"/>
    </row>
    <row r="161" spans="1:84" x14ac:dyDescent="0.2">
      <c r="A161" s="54" t="s">
        <v>589</v>
      </c>
      <c r="B161" s="54" t="s">
        <v>590</v>
      </c>
      <c r="C161" s="53" t="s">
        <v>583</v>
      </c>
      <c r="D161" s="54" t="s">
        <v>295</v>
      </c>
      <c r="E161" s="56"/>
      <c r="F161" s="59"/>
      <c r="G161" s="58"/>
      <c r="H161" s="59"/>
      <c r="I161" s="9"/>
      <c r="J161" s="59"/>
      <c r="K161" s="18">
        <v>15</v>
      </c>
      <c r="L161" s="18">
        <v>510</v>
      </c>
      <c r="M161" s="63">
        <v>1456000</v>
      </c>
      <c r="N161" s="18" t="s">
        <v>207</v>
      </c>
      <c r="O161" s="18" t="s">
        <v>152</v>
      </c>
      <c r="P161" s="18" t="s">
        <v>152</v>
      </c>
      <c r="Q161" s="70">
        <v>9.8039215686274508E-3</v>
      </c>
      <c r="R161" s="70">
        <v>1.39354395604396E-2</v>
      </c>
      <c r="S161" s="66">
        <v>0.28000000000000003</v>
      </c>
      <c r="T161" s="66">
        <v>0.75</v>
      </c>
      <c r="U161" s="66">
        <v>0.21</v>
      </c>
      <c r="V161" s="66">
        <v>0.2</v>
      </c>
      <c r="W161" s="29" t="s">
        <v>152</v>
      </c>
      <c r="X161" s="18"/>
      <c r="Y161" s="74"/>
      <c r="Z161" s="74"/>
      <c r="AA161" s="74"/>
      <c r="AB161" s="74"/>
      <c r="AC161" s="74"/>
      <c r="AD161" s="74"/>
      <c r="AE161" s="74"/>
      <c r="AF161" s="74"/>
      <c r="AG161" s="74"/>
      <c r="AH161" s="74"/>
      <c r="AI161" s="74"/>
      <c r="AJ161" s="74"/>
      <c r="AK161" s="74"/>
      <c r="AL161" s="74"/>
      <c r="AM161" s="74"/>
      <c r="AN161" s="74"/>
      <c r="AO161" s="74"/>
      <c r="AP161" s="74"/>
      <c r="AQ161" s="74"/>
      <c r="AR161" s="74"/>
      <c r="AS161" s="74"/>
      <c r="AT161" s="74"/>
      <c r="AU161" s="74"/>
      <c r="AV161" s="74"/>
      <c r="AW161" s="74"/>
      <c r="AX161" s="74"/>
      <c r="AY161" s="74"/>
      <c r="AZ161" s="74"/>
      <c r="BA161" s="74"/>
      <c r="BB161" s="74"/>
      <c r="BC161" s="74"/>
      <c r="BD161" s="74"/>
      <c r="BE161" s="74"/>
      <c r="BF161" s="74"/>
      <c r="BG161" s="74"/>
      <c r="BH161" s="74"/>
      <c r="BI161" s="63"/>
      <c r="BJ161" s="63"/>
      <c r="BK161" s="63"/>
      <c r="BL161" s="63"/>
      <c r="BM161" s="63"/>
      <c r="BN161" s="78"/>
      <c r="BO161" s="76"/>
      <c r="BP161" s="76"/>
      <c r="BQ161" s="76"/>
      <c r="BR161" s="76"/>
      <c r="BS161" s="76"/>
      <c r="BT161" s="76"/>
      <c r="BU161" s="76"/>
      <c r="BV161" s="76"/>
      <c r="BW161" s="76"/>
      <c r="BX161" s="76"/>
      <c r="BY161" s="76"/>
      <c r="BZ161" s="76"/>
      <c r="CA161" s="76"/>
      <c r="CB161" s="76"/>
      <c r="CC161" s="76"/>
      <c r="CD161" s="18"/>
      <c r="CE161" s="63"/>
      <c r="CF161" s="18"/>
    </row>
    <row r="162" spans="1:84" x14ac:dyDescent="0.2">
      <c r="A162" s="54" t="s">
        <v>591</v>
      </c>
      <c r="B162" s="54" t="s">
        <v>592</v>
      </c>
      <c r="C162" s="53" t="s">
        <v>583</v>
      </c>
      <c r="D162" s="54" t="s">
        <v>295</v>
      </c>
      <c r="E162" s="56"/>
      <c r="F162" s="59"/>
      <c r="G162" s="58"/>
      <c r="H162" s="59"/>
      <c r="I162" s="9"/>
      <c r="J162" s="59"/>
      <c r="K162" s="18">
        <v>23</v>
      </c>
      <c r="L162" s="18">
        <v>480</v>
      </c>
      <c r="M162" s="63">
        <v>1512000</v>
      </c>
      <c r="N162" s="18" t="s">
        <v>207</v>
      </c>
      <c r="O162" s="18" t="s">
        <v>152</v>
      </c>
      <c r="P162" s="18" t="s">
        <v>152</v>
      </c>
      <c r="Q162" s="70">
        <v>4.3749999999999997E-2</v>
      </c>
      <c r="R162" s="70">
        <v>1.4589947089947101E-2</v>
      </c>
      <c r="S162" s="66">
        <v>0.27</v>
      </c>
      <c r="T162" s="66">
        <v>0.61</v>
      </c>
      <c r="U162" s="66">
        <v>0.03</v>
      </c>
      <c r="V162" s="66">
        <v>0.22</v>
      </c>
      <c r="W162" s="29" t="s">
        <v>152</v>
      </c>
      <c r="X162" s="18"/>
      <c r="Y162" s="74"/>
      <c r="Z162" s="74"/>
      <c r="AA162" s="74"/>
      <c r="AB162" s="74"/>
      <c r="AC162" s="74"/>
      <c r="AD162" s="74"/>
      <c r="AE162" s="74"/>
      <c r="AF162" s="74"/>
      <c r="AG162" s="74"/>
      <c r="AH162" s="74"/>
      <c r="AI162" s="74"/>
      <c r="AJ162" s="74"/>
      <c r="AK162" s="74"/>
      <c r="AL162" s="74"/>
      <c r="AM162" s="74"/>
      <c r="AN162" s="74"/>
      <c r="AO162" s="74"/>
      <c r="AP162" s="74"/>
      <c r="AQ162" s="74"/>
      <c r="AR162" s="74"/>
      <c r="AS162" s="74"/>
      <c r="AT162" s="74"/>
      <c r="AU162" s="74"/>
      <c r="AV162" s="74"/>
      <c r="AW162" s="74"/>
      <c r="AX162" s="74"/>
      <c r="AY162" s="74"/>
      <c r="AZ162" s="74"/>
      <c r="BA162" s="74"/>
      <c r="BB162" s="74"/>
      <c r="BC162" s="74"/>
      <c r="BD162" s="74"/>
      <c r="BE162" s="74"/>
      <c r="BF162" s="74"/>
      <c r="BG162" s="74"/>
      <c r="BH162" s="74"/>
      <c r="BI162" s="63"/>
      <c r="BJ162" s="63"/>
      <c r="BK162" s="63"/>
      <c r="BL162" s="63"/>
      <c r="BM162" s="63"/>
      <c r="BN162" s="78"/>
      <c r="BO162" s="76"/>
      <c r="BP162" s="76"/>
      <c r="BQ162" s="76"/>
      <c r="BR162" s="76"/>
      <c r="BS162" s="76"/>
      <c r="BT162" s="76"/>
      <c r="BU162" s="76"/>
      <c r="BV162" s="76"/>
      <c r="BW162" s="76"/>
      <c r="BX162" s="76"/>
      <c r="BY162" s="76"/>
      <c r="BZ162" s="76"/>
      <c r="CA162" s="76"/>
      <c r="CB162" s="76"/>
      <c r="CC162" s="76"/>
      <c r="CD162" s="18"/>
      <c r="CE162" s="63"/>
      <c r="CF162" s="18"/>
    </row>
    <row r="163" spans="1:84" x14ac:dyDescent="0.2">
      <c r="A163" s="54" t="s">
        <v>593</v>
      </c>
      <c r="B163" s="54" t="s">
        <v>594</v>
      </c>
      <c r="C163" s="53" t="s">
        <v>583</v>
      </c>
      <c r="D163" s="54" t="s">
        <v>295</v>
      </c>
      <c r="E163" s="56"/>
      <c r="F163" s="59"/>
      <c r="G163" s="58"/>
      <c r="H163" s="59"/>
      <c r="I163" s="9"/>
      <c r="J163" s="59"/>
      <c r="K163" s="18">
        <v>8</v>
      </c>
      <c r="L163" s="18">
        <v>150</v>
      </c>
      <c r="M163" s="63">
        <v>107500</v>
      </c>
      <c r="N163" s="18" t="s">
        <v>207</v>
      </c>
      <c r="O163" s="18" t="s">
        <v>152</v>
      </c>
      <c r="P163" s="18" t="s">
        <v>152</v>
      </c>
      <c r="Q163" s="70">
        <v>0.26</v>
      </c>
      <c r="R163" s="70">
        <v>8.6511627906976696E-2</v>
      </c>
      <c r="S163" s="66">
        <v>0.42</v>
      </c>
      <c r="T163" s="66">
        <v>0.33</v>
      </c>
      <c r="U163" s="66">
        <v>0</v>
      </c>
      <c r="V163" s="66">
        <v>0.25</v>
      </c>
      <c r="W163" s="29" t="s">
        <v>152</v>
      </c>
      <c r="X163" s="18"/>
      <c r="Y163" s="74"/>
      <c r="Z163" s="74"/>
      <c r="AA163" s="74"/>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c r="BB163" s="74"/>
      <c r="BC163" s="74"/>
      <c r="BD163" s="74"/>
      <c r="BE163" s="74"/>
      <c r="BF163" s="74"/>
      <c r="BG163" s="74"/>
      <c r="BH163" s="74"/>
      <c r="BI163" s="63"/>
      <c r="BJ163" s="63"/>
      <c r="BK163" s="63"/>
      <c r="BL163" s="63"/>
      <c r="BM163" s="63"/>
      <c r="BN163" s="78"/>
      <c r="BO163" s="76"/>
      <c r="BP163" s="76"/>
      <c r="BQ163" s="76"/>
      <c r="BR163" s="76"/>
      <c r="BS163" s="76"/>
      <c r="BT163" s="76"/>
      <c r="BU163" s="76"/>
      <c r="BV163" s="76"/>
      <c r="BW163" s="76"/>
      <c r="BX163" s="76"/>
      <c r="BY163" s="76"/>
      <c r="BZ163" s="76"/>
      <c r="CA163" s="76"/>
      <c r="CB163" s="76"/>
      <c r="CC163" s="76"/>
      <c r="CD163" s="18"/>
      <c r="CE163" s="63"/>
      <c r="CF163" s="18"/>
    </row>
    <row r="164" spans="1:84" x14ac:dyDescent="0.2">
      <c r="A164" s="54" t="s">
        <v>595</v>
      </c>
      <c r="B164" s="54" t="s">
        <v>596</v>
      </c>
      <c r="C164" s="53" t="s">
        <v>583</v>
      </c>
      <c r="D164" s="54" t="s">
        <v>295</v>
      </c>
      <c r="E164" s="56"/>
      <c r="F164" s="59"/>
      <c r="G164" s="58"/>
      <c r="H164" s="59"/>
      <c r="I164" s="9"/>
      <c r="J164" s="59"/>
      <c r="K164" s="18">
        <v>7</v>
      </c>
      <c r="L164" s="18">
        <v>115</v>
      </c>
      <c r="M164" s="63">
        <v>114700</v>
      </c>
      <c r="N164" s="18" t="s">
        <v>207</v>
      </c>
      <c r="O164" s="18" t="s">
        <v>152</v>
      </c>
      <c r="P164" s="18" t="s">
        <v>152</v>
      </c>
      <c r="Q164" s="70">
        <v>0.58260869565217399</v>
      </c>
      <c r="R164" s="70">
        <v>0.11769834350479499</v>
      </c>
      <c r="S164" s="66">
        <v>0.66</v>
      </c>
      <c r="T164" s="66">
        <v>0.75</v>
      </c>
      <c r="U164" s="66">
        <v>0</v>
      </c>
      <c r="V164" s="66">
        <v>0.75</v>
      </c>
      <c r="W164" s="29" t="s">
        <v>152</v>
      </c>
      <c r="X164" s="18"/>
      <c r="Y164" s="74"/>
      <c r="Z164" s="74"/>
      <c r="AA164" s="74"/>
      <c r="AB164" s="74"/>
      <c r="AC164" s="74"/>
      <c r="AD164" s="74"/>
      <c r="AE164" s="74"/>
      <c r="AF164" s="74"/>
      <c r="AG164" s="74"/>
      <c r="AH164" s="74"/>
      <c r="AI164" s="74"/>
      <c r="AJ164" s="74"/>
      <c r="AK164" s="74"/>
      <c r="AL164" s="74"/>
      <c r="AM164" s="74"/>
      <c r="AN164" s="74"/>
      <c r="AO164" s="74"/>
      <c r="AP164" s="74"/>
      <c r="AQ164" s="74"/>
      <c r="AR164" s="74"/>
      <c r="AS164" s="74"/>
      <c r="AT164" s="74"/>
      <c r="AU164" s="74"/>
      <c r="AV164" s="74"/>
      <c r="AW164" s="74"/>
      <c r="AX164" s="74"/>
      <c r="AY164" s="74"/>
      <c r="AZ164" s="74"/>
      <c r="BA164" s="74"/>
      <c r="BB164" s="74"/>
      <c r="BC164" s="74"/>
      <c r="BD164" s="74"/>
      <c r="BE164" s="74"/>
      <c r="BF164" s="74"/>
      <c r="BG164" s="74"/>
      <c r="BH164" s="74"/>
      <c r="BI164" s="63"/>
      <c r="BJ164" s="63"/>
      <c r="BK164" s="63"/>
      <c r="BL164" s="63"/>
      <c r="BM164" s="63"/>
      <c r="BN164" s="78"/>
      <c r="BO164" s="76"/>
      <c r="BP164" s="76"/>
      <c r="BQ164" s="76"/>
      <c r="BR164" s="76"/>
      <c r="BS164" s="76"/>
      <c r="BT164" s="76"/>
      <c r="BU164" s="76"/>
      <c r="BV164" s="76"/>
      <c r="BW164" s="76"/>
      <c r="BX164" s="76"/>
      <c r="BY164" s="76"/>
      <c r="BZ164" s="76"/>
      <c r="CA164" s="76"/>
      <c r="CB164" s="76"/>
      <c r="CC164" s="76"/>
      <c r="CD164" s="18"/>
      <c r="CE164" s="63"/>
      <c r="CF164" s="18"/>
    </row>
    <row r="165" spans="1:84" x14ac:dyDescent="0.2">
      <c r="A165" s="53" t="s">
        <v>597</v>
      </c>
      <c r="B165" s="54" t="s">
        <v>598</v>
      </c>
      <c r="C165" s="53" t="s">
        <v>519</v>
      </c>
      <c r="D165" s="54" t="s">
        <v>147</v>
      </c>
      <c r="E165" s="56" t="s">
        <v>152</v>
      </c>
      <c r="F165" s="58"/>
      <c r="G165" s="58"/>
      <c r="H165" s="59"/>
      <c r="I165" s="9"/>
      <c r="J165" s="59" t="s">
        <v>580</v>
      </c>
      <c r="K165" s="18">
        <v>41</v>
      </c>
      <c r="L165" s="18">
        <f>43*5</f>
        <v>215</v>
      </c>
      <c r="M165" s="63">
        <v>267500</v>
      </c>
      <c r="N165" s="18" t="s">
        <v>207</v>
      </c>
      <c r="O165" s="18" t="s">
        <v>152</v>
      </c>
      <c r="P165" s="18" t="s">
        <v>152</v>
      </c>
      <c r="Q165" s="67">
        <v>0</v>
      </c>
      <c r="R165" s="68">
        <v>0.18487770928614</v>
      </c>
      <c r="S165" s="66">
        <v>0.56000000000000005</v>
      </c>
      <c r="T165" s="66">
        <v>0.6</v>
      </c>
      <c r="U165" s="66">
        <v>0.64</v>
      </c>
      <c r="V165" s="66">
        <v>0.08</v>
      </c>
      <c r="W165" s="66">
        <v>0.77580000000000005</v>
      </c>
      <c r="X165" s="18" t="s">
        <v>526</v>
      </c>
      <c r="Y165" s="74">
        <v>59</v>
      </c>
      <c r="Z165" s="74">
        <v>37.700000000000003</v>
      </c>
      <c r="AA165" s="74">
        <v>-0.2</v>
      </c>
      <c r="AB165" s="74">
        <v>38.200000000000003</v>
      </c>
      <c r="AC165" s="77">
        <v>34.700000000000003</v>
      </c>
      <c r="AD165" s="77">
        <v>0.1</v>
      </c>
      <c r="AE165" s="77">
        <v>17</v>
      </c>
      <c r="AF165" s="77">
        <v>46.1</v>
      </c>
      <c r="AG165" s="77">
        <v>5.8</v>
      </c>
      <c r="AH165" s="77">
        <v>14</v>
      </c>
      <c r="AI165" s="77">
        <v>11.9</v>
      </c>
      <c r="AJ165" s="77">
        <v>1.1000000000000001</v>
      </c>
      <c r="AK165" s="77">
        <v>13.7</v>
      </c>
      <c r="AL165" s="77">
        <v>11.4</v>
      </c>
      <c r="AM165" s="77">
        <v>1.2</v>
      </c>
      <c r="AN165" s="77">
        <v>10</v>
      </c>
      <c r="AO165" s="77">
        <v>7.5</v>
      </c>
      <c r="AP165" s="77">
        <v>1.2</v>
      </c>
      <c r="AQ165" s="74">
        <v>0</v>
      </c>
      <c r="AR165" s="74">
        <v>0</v>
      </c>
      <c r="AS165" s="74"/>
      <c r="AT165" s="74">
        <v>100</v>
      </c>
      <c r="AU165" s="74">
        <v>0</v>
      </c>
      <c r="AV165" s="74"/>
      <c r="AW165" s="74">
        <v>100</v>
      </c>
      <c r="AX165" s="74">
        <v>0</v>
      </c>
      <c r="AY165" s="74"/>
      <c r="AZ165" s="74"/>
      <c r="BA165" s="74"/>
      <c r="BB165" s="74"/>
      <c r="BC165" s="74"/>
      <c r="BD165" s="74"/>
      <c r="BE165" s="74"/>
      <c r="BF165" s="74"/>
      <c r="BG165" s="74"/>
      <c r="BH165" s="74"/>
      <c r="BI165" s="79">
        <v>-8500</v>
      </c>
      <c r="BJ165" s="79">
        <v>7788.88</v>
      </c>
      <c r="BK165" s="79">
        <v>-19500</v>
      </c>
      <c r="BL165" s="79">
        <v>-5000</v>
      </c>
      <c r="BM165" s="78">
        <v>0</v>
      </c>
      <c r="BN165" s="79">
        <v>-5000</v>
      </c>
      <c r="BO165" s="82">
        <v>-122.67</v>
      </c>
      <c r="BP165" s="82">
        <v>81.67</v>
      </c>
      <c r="BQ165" s="82">
        <v>-120</v>
      </c>
      <c r="BR165" s="82">
        <v>0.9</v>
      </c>
      <c r="BS165" s="82">
        <v>0.05</v>
      </c>
      <c r="BT165" s="82">
        <v>0.83</v>
      </c>
      <c r="BU165" s="82">
        <v>0.92</v>
      </c>
      <c r="BV165" s="82">
        <v>0.03</v>
      </c>
      <c r="BW165" s="82">
        <v>0.95</v>
      </c>
      <c r="BX165" s="82">
        <v>0.83</v>
      </c>
      <c r="BY165" s="82">
        <v>0.11</v>
      </c>
      <c r="BZ165" s="82">
        <v>0.88</v>
      </c>
      <c r="CA165" s="82">
        <v>0.9</v>
      </c>
      <c r="CB165" s="82">
        <v>0.02</v>
      </c>
      <c r="CC165" s="82">
        <v>0.93</v>
      </c>
      <c r="CD165" s="18">
        <v>215</v>
      </c>
      <c r="CE165" s="63">
        <v>316954.787234043</v>
      </c>
      <c r="CF165" s="18"/>
    </row>
    <row r="166" spans="1:84" x14ac:dyDescent="0.2">
      <c r="A166" s="53" t="s">
        <v>599</v>
      </c>
      <c r="B166" s="54" t="s">
        <v>600</v>
      </c>
      <c r="C166" s="53" t="s">
        <v>519</v>
      </c>
      <c r="D166" s="54" t="s">
        <v>157</v>
      </c>
      <c r="E166" s="56" t="s">
        <v>152</v>
      </c>
      <c r="F166" s="58"/>
      <c r="G166" s="58"/>
      <c r="H166" s="57"/>
      <c r="I166" s="9"/>
      <c r="J166" s="13" t="s">
        <v>150</v>
      </c>
      <c r="K166" s="18">
        <v>49</v>
      </c>
      <c r="L166" s="18">
        <v>115</v>
      </c>
      <c r="M166" s="63">
        <v>209621.52</v>
      </c>
      <c r="N166" s="18" t="s">
        <v>207</v>
      </c>
      <c r="O166" s="18" t="s">
        <v>152</v>
      </c>
      <c r="P166" s="18" t="s">
        <v>152</v>
      </c>
      <c r="Q166" s="26" t="s">
        <v>152</v>
      </c>
      <c r="R166" s="26" t="s">
        <v>152</v>
      </c>
      <c r="S166" s="66">
        <v>0.35</v>
      </c>
      <c r="T166" s="66">
        <v>0.41</v>
      </c>
      <c r="U166" s="66">
        <v>0.03</v>
      </c>
      <c r="V166" s="66">
        <v>0.33</v>
      </c>
      <c r="W166" s="66">
        <v>0.85029999999999994</v>
      </c>
      <c r="X166" s="18" t="s">
        <v>529</v>
      </c>
      <c r="Y166" s="77">
        <v>36.700000000000003</v>
      </c>
      <c r="Z166" s="77">
        <v>47.9</v>
      </c>
      <c r="AA166" s="77">
        <v>0.6</v>
      </c>
      <c r="AB166" s="77">
        <v>49.5</v>
      </c>
      <c r="AC166" s="77">
        <v>42.9</v>
      </c>
      <c r="AD166" s="77">
        <v>0.1</v>
      </c>
      <c r="AE166" s="77">
        <v>6.1</v>
      </c>
      <c r="AF166" s="77">
        <v>16.100000000000001</v>
      </c>
      <c r="AG166" s="77">
        <v>4.0999999999999996</v>
      </c>
      <c r="AH166" s="77">
        <v>8.8000000000000007</v>
      </c>
      <c r="AI166" s="77">
        <v>12.5</v>
      </c>
      <c r="AJ166" s="77">
        <v>4</v>
      </c>
      <c r="AK166" s="77">
        <v>9.9</v>
      </c>
      <c r="AL166" s="77">
        <v>11.9</v>
      </c>
      <c r="AM166" s="77">
        <v>4.0999999999999996</v>
      </c>
      <c r="AN166" s="77">
        <v>29.9</v>
      </c>
      <c r="AO166" s="77">
        <v>14</v>
      </c>
      <c r="AP166" s="77">
        <v>-0.7</v>
      </c>
      <c r="AQ166" s="77">
        <v>0</v>
      </c>
      <c r="AR166" s="77">
        <v>0</v>
      </c>
      <c r="AS166" s="77"/>
      <c r="AT166" s="77">
        <v>100</v>
      </c>
      <c r="AU166" s="77">
        <v>0</v>
      </c>
      <c r="AV166" s="77"/>
      <c r="AW166" s="77">
        <v>100</v>
      </c>
      <c r="AX166" s="77">
        <v>0</v>
      </c>
      <c r="AY166" s="77"/>
      <c r="AZ166" s="74"/>
      <c r="BA166" s="74"/>
      <c r="BB166" s="74"/>
      <c r="BC166" s="74"/>
      <c r="BD166" s="74"/>
      <c r="BE166" s="74"/>
      <c r="BF166" s="74"/>
      <c r="BG166" s="74"/>
      <c r="BH166" s="74"/>
      <c r="BI166" s="79"/>
      <c r="BJ166" s="79"/>
      <c r="BK166" s="79"/>
      <c r="BL166" s="79"/>
      <c r="BM166" s="79"/>
      <c r="BN166" s="79"/>
      <c r="BO166" s="82"/>
      <c r="BP166" s="82"/>
      <c r="BQ166" s="82"/>
      <c r="BR166" s="82"/>
      <c r="BS166" s="82"/>
      <c r="BT166" s="82"/>
      <c r="BU166" s="82"/>
      <c r="BV166" s="82"/>
      <c r="BW166" s="82"/>
      <c r="BX166" s="82"/>
      <c r="BY166" s="82"/>
      <c r="BZ166" s="82"/>
      <c r="CA166" s="82"/>
      <c r="CB166" s="82"/>
      <c r="CC166" s="82"/>
      <c r="CF166" s="18"/>
    </row>
    <row r="167" spans="1:84" x14ac:dyDescent="0.2">
      <c r="A167" s="53" t="s">
        <v>601</v>
      </c>
      <c r="B167" s="54" t="s">
        <v>602</v>
      </c>
      <c r="C167" s="53" t="s">
        <v>519</v>
      </c>
      <c r="D167" s="54" t="s">
        <v>525</v>
      </c>
      <c r="E167" s="56" t="s">
        <v>152</v>
      </c>
      <c r="F167" s="59"/>
      <c r="G167" s="59"/>
      <c r="H167" s="59"/>
      <c r="I167" s="9"/>
      <c r="J167" s="59"/>
      <c r="K167" s="18">
        <v>30</v>
      </c>
      <c r="L167" s="18">
        <v>27</v>
      </c>
      <c r="M167" s="63">
        <v>126955.3</v>
      </c>
      <c r="N167" s="18" t="s">
        <v>151</v>
      </c>
      <c r="O167" s="18">
        <v>1</v>
      </c>
      <c r="P167" s="18" t="s">
        <v>152</v>
      </c>
      <c r="Q167" s="67">
        <v>-0.16203703703703701</v>
      </c>
      <c r="R167" s="67">
        <v>-1.9321760896725802E-2</v>
      </c>
      <c r="S167" s="66">
        <v>0.27</v>
      </c>
      <c r="T167" s="66">
        <v>0.62</v>
      </c>
      <c r="U167" s="66">
        <v>0</v>
      </c>
      <c r="V167" s="66">
        <v>0.23</v>
      </c>
      <c r="W167" s="66">
        <v>0.75170000000000003</v>
      </c>
      <c r="X167" s="18" t="s">
        <v>526</v>
      </c>
      <c r="Y167" s="77">
        <v>7</v>
      </c>
      <c r="Z167" s="77">
        <v>19</v>
      </c>
      <c r="AA167" s="77">
        <v>2.8</v>
      </c>
      <c r="AB167" s="77">
        <v>23.3</v>
      </c>
      <c r="AC167" s="77">
        <v>25.2</v>
      </c>
      <c r="AD167" s="77">
        <v>1.7</v>
      </c>
      <c r="AE167" s="77">
        <v>0.3</v>
      </c>
      <c r="AF167" s="77">
        <v>0.9</v>
      </c>
      <c r="AG167" s="77">
        <v>3.6</v>
      </c>
      <c r="AH167" s="77">
        <v>82.9</v>
      </c>
      <c r="AI167" s="77">
        <v>22.3</v>
      </c>
      <c r="AJ167" s="77">
        <v>-3.6</v>
      </c>
      <c r="AK167" s="77">
        <v>67.099999999999994</v>
      </c>
      <c r="AL167" s="77">
        <v>7.6</v>
      </c>
      <c r="AM167" s="77">
        <v>0.8</v>
      </c>
      <c r="AN167" s="77">
        <v>32.5</v>
      </c>
      <c r="AO167" s="77">
        <v>21.5</v>
      </c>
      <c r="AP167" s="77">
        <v>2.2999999999999998</v>
      </c>
      <c r="AQ167" s="77">
        <v>92.97</v>
      </c>
      <c r="AR167" s="77">
        <v>24.86</v>
      </c>
      <c r="AS167" s="77">
        <v>-3.7</v>
      </c>
      <c r="AT167" s="77">
        <v>67.63</v>
      </c>
      <c r="AU167" s="77">
        <v>8.06</v>
      </c>
      <c r="AV167" s="77">
        <v>0.3</v>
      </c>
      <c r="AW167" s="77">
        <v>32.630000000000003</v>
      </c>
      <c r="AX167" s="77">
        <v>20.329999999999998</v>
      </c>
      <c r="AY167" s="77">
        <v>2.5</v>
      </c>
      <c r="AZ167" s="77">
        <v>99</v>
      </c>
      <c r="BA167" s="77">
        <v>0</v>
      </c>
      <c r="BB167" s="77"/>
      <c r="BC167" s="77">
        <v>100</v>
      </c>
      <c r="BD167" s="77">
        <v>0</v>
      </c>
      <c r="BE167" s="77"/>
      <c r="BF167" s="77">
        <v>82</v>
      </c>
      <c r="BG167" s="77">
        <v>0</v>
      </c>
      <c r="BH167" s="77"/>
      <c r="BI167" s="79">
        <v>479.72</v>
      </c>
      <c r="BJ167" s="79">
        <v>186.12</v>
      </c>
      <c r="BK167" s="79">
        <v>604</v>
      </c>
      <c r="BL167" s="79">
        <v>30899.54</v>
      </c>
      <c r="BM167" s="79">
        <v>19139.04</v>
      </c>
      <c r="BN167" s="79">
        <v>2453</v>
      </c>
      <c r="BO167" s="82">
        <v>44.39</v>
      </c>
      <c r="BP167" s="82">
        <v>19.37</v>
      </c>
      <c r="BQ167" s="82">
        <v>31</v>
      </c>
      <c r="BR167" s="82">
        <v>1.01</v>
      </c>
      <c r="BS167" s="82">
        <v>0</v>
      </c>
      <c r="BT167" s="82">
        <v>1</v>
      </c>
      <c r="BU167" s="82">
        <v>3.79</v>
      </c>
      <c r="BV167" s="82">
        <v>4.88</v>
      </c>
      <c r="BW167" s="82">
        <v>1.02</v>
      </c>
      <c r="BX167" s="82">
        <v>1.96</v>
      </c>
      <c r="BY167" s="82">
        <v>0.97</v>
      </c>
      <c r="BZ167" s="82">
        <v>1.19</v>
      </c>
      <c r="CA167" s="82">
        <v>0.81</v>
      </c>
      <c r="CB167" s="82">
        <v>0.22</v>
      </c>
      <c r="CC167" s="82">
        <v>1</v>
      </c>
      <c r="CD167" s="18">
        <v>22.625</v>
      </c>
      <c r="CE167" s="63">
        <v>124502.30004882799</v>
      </c>
      <c r="CF167" s="18"/>
    </row>
    <row r="168" spans="1:84" x14ac:dyDescent="0.2">
      <c r="A168" s="53" t="s">
        <v>603</v>
      </c>
      <c r="B168" s="54" t="s">
        <v>604</v>
      </c>
      <c r="C168" s="53" t="s">
        <v>519</v>
      </c>
      <c r="D168" s="54" t="s">
        <v>157</v>
      </c>
      <c r="E168" s="56" t="s">
        <v>152</v>
      </c>
      <c r="F168" s="58"/>
      <c r="G168" s="59"/>
      <c r="H168" s="57"/>
      <c r="I168" s="9"/>
      <c r="J168" s="13" t="s">
        <v>150</v>
      </c>
      <c r="K168" s="18">
        <v>52</v>
      </c>
      <c r="L168" s="18">
        <v>289</v>
      </c>
      <c r="M168" s="18" t="s">
        <v>152</v>
      </c>
      <c r="N168" s="18" t="s">
        <v>151</v>
      </c>
      <c r="O168" s="18">
        <v>1</v>
      </c>
      <c r="P168" s="18" t="s">
        <v>152</v>
      </c>
      <c r="Q168" s="26" t="s">
        <v>152</v>
      </c>
      <c r="R168" s="26" t="s">
        <v>152</v>
      </c>
      <c r="S168" s="66">
        <v>0.45</v>
      </c>
      <c r="T168" s="66">
        <v>0.59</v>
      </c>
      <c r="U168" s="66">
        <v>0.03</v>
      </c>
      <c r="V168" s="66">
        <v>0.28999999999999998</v>
      </c>
      <c r="W168" s="29" t="s">
        <v>152</v>
      </c>
      <c r="X168" s="18" t="s">
        <v>150</v>
      </c>
      <c r="Y168" s="77">
        <v>48.1</v>
      </c>
      <c r="Z168" s="77">
        <v>50</v>
      </c>
      <c r="AA168" s="77">
        <v>0.1</v>
      </c>
      <c r="AB168" s="77">
        <v>6.5</v>
      </c>
      <c r="AC168" s="77">
        <v>16</v>
      </c>
      <c r="AD168" s="77">
        <v>3.3</v>
      </c>
      <c r="AE168" s="77">
        <v>0</v>
      </c>
      <c r="AF168" s="77">
        <v>0</v>
      </c>
      <c r="AG168" s="77"/>
      <c r="AH168" s="77">
        <v>0</v>
      </c>
      <c r="AI168" s="77">
        <v>0</v>
      </c>
      <c r="AJ168" s="77"/>
      <c r="AK168" s="77">
        <v>51</v>
      </c>
      <c r="AL168" s="77">
        <v>6.9</v>
      </c>
      <c r="AM168" s="77">
        <v>7.2</v>
      </c>
      <c r="AN168" s="77">
        <v>99.8</v>
      </c>
      <c r="AO168" s="77">
        <v>1.6</v>
      </c>
      <c r="AP168" s="77">
        <v>-7.2</v>
      </c>
      <c r="AQ168" s="74"/>
      <c r="AR168" s="74"/>
      <c r="AS168" s="74"/>
      <c r="AT168" s="74"/>
      <c r="AU168" s="74"/>
      <c r="AV168" s="74"/>
      <c r="AW168" s="74"/>
      <c r="AX168" s="74"/>
      <c r="AY168" s="74"/>
      <c r="AZ168" s="74">
        <v>0</v>
      </c>
      <c r="BA168" s="74">
        <v>0</v>
      </c>
      <c r="BB168" s="74"/>
      <c r="BC168" s="74">
        <v>100</v>
      </c>
      <c r="BD168" s="74">
        <v>0</v>
      </c>
      <c r="BE168" s="74"/>
      <c r="BF168" s="74">
        <v>100</v>
      </c>
      <c r="BG168" s="74">
        <v>0</v>
      </c>
      <c r="BH168" s="74"/>
      <c r="BI168" s="18"/>
      <c r="BJ168" s="63"/>
      <c r="BK168" s="63"/>
      <c r="BL168" s="18"/>
      <c r="BM168" s="63"/>
      <c r="BN168" s="63"/>
      <c r="BO168" s="18"/>
      <c r="BP168" s="76"/>
      <c r="BQ168" s="76"/>
      <c r="BR168" s="18"/>
      <c r="BS168" s="76"/>
      <c r="BT168" s="76"/>
      <c r="BU168" s="18"/>
      <c r="BV168" s="76"/>
      <c r="BW168" s="76"/>
      <c r="BX168" s="18"/>
      <c r="BY168" s="76"/>
      <c r="BZ168" s="76"/>
      <c r="CA168" s="18"/>
      <c r="CB168" s="76"/>
      <c r="CC168" s="76"/>
      <c r="CD168" s="44">
        <v>1</v>
      </c>
      <c r="CE168" s="44">
        <v>1</v>
      </c>
      <c r="CF168" s="18"/>
    </row>
    <row r="169" spans="1:84" x14ac:dyDescent="0.2">
      <c r="A169" s="53" t="s">
        <v>605</v>
      </c>
      <c r="B169" s="54" t="s">
        <v>606</v>
      </c>
      <c r="C169" s="53" t="s">
        <v>519</v>
      </c>
      <c r="D169" s="54" t="s">
        <v>525</v>
      </c>
      <c r="E169" s="56" t="s">
        <v>152</v>
      </c>
      <c r="F169" s="59"/>
      <c r="G169" s="59"/>
      <c r="H169" s="57"/>
      <c r="I169" s="9"/>
      <c r="J169" s="13" t="s">
        <v>150</v>
      </c>
      <c r="K169" s="18">
        <v>19</v>
      </c>
      <c r="L169" s="18">
        <v>2</v>
      </c>
      <c r="M169" s="63">
        <v>3721.6</v>
      </c>
      <c r="N169" s="18" t="s">
        <v>151</v>
      </c>
      <c r="O169" s="18">
        <v>2</v>
      </c>
      <c r="P169" s="18">
        <v>1</v>
      </c>
      <c r="Q169" s="26" t="s">
        <v>152</v>
      </c>
      <c r="R169" s="26" t="s">
        <v>152</v>
      </c>
      <c r="S169" s="66">
        <v>0.77</v>
      </c>
      <c r="T169" s="66">
        <v>0.85</v>
      </c>
      <c r="U169" s="66">
        <v>0.5</v>
      </c>
      <c r="V169" s="66">
        <v>0.05</v>
      </c>
      <c r="W169" s="66">
        <v>0.67820000000000003</v>
      </c>
      <c r="X169" s="18" t="s">
        <v>526</v>
      </c>
      <c r="Y169" s="77">
        <v>73.7</v>
      </c>
      <c r="Z169" s="77">
        <v>44</v>
      </c>
      <c r="AA169" s="77">
        <v>-1.2</v>
      </c>
      <c r="AB169" s="77">
        <v>82.9</v>
      </c>
      <c r="AC169" s="77">
        <v>29.3</v>
      </c>
      <c r="AD169" s="77">
        <v>-1.3</v>
      </c>
      <c r="AE169" s="77">
        <v>0</v>
      </c>
      <c r="AF169" s="77">
        <v>0</v>
      </c>
      <c r="AG169" s="77"/>
      <c r="AH169" s="77">
        <v>0</v>
      </c>
      <c r="AI169" s="77">
        <v>0</v>
      </c>
      <c r="AJ169" s="77"/>
      <c r="AK169" s="77">
        <v>100</v>
      </c>
      <c r="AL169" s="77">
        <v>0</v>
      </c>
      <c r="AM169" s="77"/>
      <c r="AN169" s="77">
        <v>100</v>
      </c>
      <c r="AO169" s="77">
        <v>0</v>
      </c>
      <c r="AP169" s="77"/>
      <c r="AQ169" s="77">
        <v>0</v>
      </c>
      <c r="AR169" s="77">
        <v>0</v>
      </c>
      <c r="AS169" s="77"/>
      <c r="AT169" s="77">
        <v>100</v>
      </c>
      <c r="AU169" s="77">
        <v>0</v>
      </c>
      <c r="AV169" s="77"/>
      <c r="AW169" s="77">
        <v>100</v>
      </c>
      <c r="AX169" s="77">
        <v>0</v>
      </c>
      <c r="AY169" s="77"/>
      <c r="AZ169" s="77">
        <v>0</v>
      </c>
      <c r="BA169" s="77">
        <v>0</v>
      </c>
      <c r="BB169" s="77"/>
      <c r="BC169" s="77">
        <v>100</v>
      </c>
      <c r="BD169" s="77">
        <v>0</v>
      </c>
      <c r="BE169" s="77"/>
      <c r="BF169" s="77">
        <v>100</v>
      </c>
      <c r="BG169" s="77">
        <v>0</v>
      </c>
      <c r="BH169" s="77"/>
      <c r="BI169" s="18"/>
      <c r="BJ169" s="63"/>
      <c r="BK169" s="63"/>
      <c r="BL169" s="18"/>
      <c r="BM169" s="63"/>
      <c r="BN169" s="63"/>
      <c r="BO169" s="18"/>
      <c r="BP169" s="76"/>
      <c r="BQ169" s="76"/>
      <c r="BR169" s="18"/>
      <c r="BS169" s="76"/>
      <c r="BT169" s="76"/>
      <c r="BU169" s="18"/>
      <c r="BV169" s="76"/>
      <c r="BW169" s="76"/>
      <c r="BX169" s="18"/>
      <c r="BY169" s="76"/>
      <c r="BZ169" s="76"/>
      <c r="CA169" s="18"/>
      <c r="CB169" s="76"/>
      <c r="CC169" s="76"/>
      <c r="CD169" s="44">
        <v>1</v>
      </c>
      <c r="CE169" s="44">
        <v>1</v>
      </c>
      <c r="CF169" s="18"/>
    </row>
    <row r="170" spans="1:84" x14ac:dyDescent="0.2">
      <c r="A170" s="53" t="s">
        <v>607</v>
      </c>
      <c r="B170" s="54" t="s">
        <v>608</v>
      </c>
      <c r="C170" s="53" t="s">
        <v>519</v>
      </c>
      <c r="D170" s="54" t="s">
        <v>525</v>
      </c>
      <c r="E170" s="56" t="s">
        <v>152</v>
      </c>
      <c r="F170" s="59"/>
      <c r="G170" s="59"/>
      <c r="H170" s="57"/>
      <c r="I170" s="9"/>
      <c r="J170" s="13" t="s">
        <v>150</v>
      </c>
      <c r="K170" s="18">
        <v>24</v>
      </c>
      <c r="L170" s="18">
        <v>67</v>
      </c>
      <c r="M170" s="63">
        <v>2450</v>
      </c>
      <c r="N170" s="18" t="s">
        <v>151</v>
      </c>
      <c r="O170" s="18">
        <v>1</v>
      </c>
      <c r="P170" s="18" t="s">
        <v>152</v>
      </c>
      <c r="Q170" s="29" t="s">
        <v>152</v>
      </c>
      <c r="R170" s="29" t="s">
        <v>152</v>
      </c>
      <c r="S170" s="66">
        <v>0.43</v>
      </c>
      <c r="T170" s="66">
        <v>0.39</v>
      </c>
      <c r="U170" s="66">
        <v>0.18</v>
      </c>
      <c r="V170" s="66">
        <v>0.09</v>
      </c>
      <c r="W170" s="66">
        <v>0.4783</v>
      </c>
      <c r="X170" s="18" t="s">
        <v>526</v>
      </c>
      <c r="Y170" s="77">
        <v>46</v>
      </c>
      <c r="Z170" s="77">
        <v>48.6</v>
      </c>
      <c r="AA170" s="77">
        <v>0.2</v>
      </c>
      <c r="AB170" s="77">
        <v>63.7</v>
      </c>
      <c r="AC170" s="77">
        <v>34.700000000000003</v>
      </c>
      <c r="AD170" s="77">
        <v>-0.5</v>
      </c>
      <c r="AE170" s="77">
        <v>10.199999999999999</v>
      </c>
      <c r="AF170" s="77">
        <v>18.8</v>
      </c>
      <c r="AG170" s="77">
        <v>2.2999999999999998</v>
      </c>
      <c r="AH170" s="77">
        <v>14.5</v>
      </c>
      <c r="AI170" s="77">
        <v>16.100000000000001</v>
      </c>
      <c r="AJ170" s="77">
        <v>1.5</v>
      </c>
      <c r="AK170" s="77">
        <v>20.7</v>
      </c>
      <c r="AL170" s="77">
        <v>18.3</v>
      </c>
      <c r="AM170" s="77">
        <v>0.8</v>
      </c>
      <c r="AN170" s="77">
        <v>29.7</v>
      </c>
      <c r="AO170" s="77">
        <v>28.2</v>
      </c>
      <c r="AP170" s="77">
        <v>1.9</v>
      </c>
      <c r="AQ170" s="77">
        <v>0</v>
      </c>
      <c r="AR170" s="77">
        <v>0</v>
      </c>
      <c r="AS170" s="77"/>
      <c r="AT170" s="77">
        <v>100</v>
      </c>
      <c r="AU170" s="77">
        <v>0</v>
      </c>
      <c r="AV170" s="77"/>
      <c r="AW170" s="77">
        <v>100</v>
      </c>
      <c r="AX170" s="77">
        <v>0</v>
      </c>
      <c r="AY170" s="77"/>
      <c r="AZ170" s="77">
        <v>0</v>
      </c>
      <c r="BA170" s="77">
        <v>0</v>
      </c>
      <c r="BB170" s="77"/>
      <c r="BC170" s="77">
        <v>100</v>
      </c>
      <c r="BD170" s="77">
        <v>0</v>
      </c>
      <c r="BE170" s="77"/>
      <c r="BF170" s="77">
        <v>100</v>
      </c>
      <c r="BG170" s="77">
        <v>0</v>
      </c>
      <c r="BH170" s="77"/>
      <c r="BI170" s="18"/>
      <c r="BJ170" s="63"/>
      <c r="BK170" s="63"/>
      <c r="BL170" s="18"/>
      <c r="BM170" s="63"/>
      <c r="BN170" s="63"/>
      <c r="BO170" s="18"/>
      <c r="BP170" s="76"/>
      <c r="BQ170" s="76"/>
      <c r="BR170" s="18"/>
      <c r="BS170" s="76"/>
      <c r="BT170" s="76"/>
      <c r="BU170" s="18"/>
      <c r="BV170" s="76"/>
      <c r="BW170" s="76"/>
      <c r="BX170" s="18"/>
      <c r="BY170" s="76"/>
      <c r="BZ170" s="76"/>
      <c r="CA170" s="18"/>
      <c r="CB170" s="76"/>
      <c r="CC170" s="76"/>
      <c r="CD170" s="44">
        <v>1</v>
      </c>
      <c r="CE170" s="44">
        <v>1</v>
      </c>
      <c r="CF170" s="18"/>
    </row>
    <row r="171" spans="1:84" x14ac:dyDescent="0.2">
      <c r="A171" s="53" t="s">
        <v>609</v>
      </c>
      <c r="B171" s="54" t="s">
        <v>610</v>
      </c>
      <c r="C171" s="53" t="s">
        <v>519</v>
      </c>
      <c r="D171" s="54" t="s">
        <v>538</v>
      </c>
      <c r="E171" s="56" t="s">
        <v>152</v>
      </c>
      <c r="F171" s="58"/>
      <c r="G171" s="58"/>
      <c r="H171" s="57"/>
      <c r="I171" s="9"/>
      <c r="J171" s="13" t="s">
        <v>150</v>
      </c>
      <c r="K171" s="18">
        <v>30</v>
      </c>
      <c r="L171" s="18">
        <v>400</v>
      </c>
      <c r="M171" s="18" t="s">
        <v>152</v>
      </c>
      <c r="N171" s="18" t="s">
        <v>151</v>
      </c>
      <c r="O171" s="18">
        <v>2</v>
      </c>
      <c r="P171" s="18" t="s">
        <v>152</v>
      </c>
      <c r="Q171" s="29" t="s">
        <v>152</v>
      </c>
      <c r="R171" s="29" t="s">
        <v>152</v>
      </c>
      <c r="S171" s="66">
        <v>0.57999999999999996</v>
      </c>
      <c r="T171" s="66">
        <v>0.7</v>
      </c>
      <c r="U171" s="66">
        <v>0.08</v>
      </c>
      <c r="V171" s="66">
        <v>0.2</v>
      </c>
      <c r="W171" s="29" t="s">
        <v>152</v>
      </c>
      <c r="X171" s="18" t="s">
        <v>150</v>
      </c>
      <c r="Y171" s="77">
        <v>60</v>
      </c>
      <c r="Z171" s="77">
        <v>49</v>
      </c>
      <c r="AA171" s="77">
        <v>-0.4</v>
      </c>
      <c r="AB171" s="77">
        <v>71.2</v>
      </c>
      <c r="AC171" s="77">
        <v>37.4</v>
      </c>
      <c r="AD171" s="77">
        <v>-0.7</v>
      </c>
      <c r="AE171" s="77">
        <v>11.2</v>
      </c>
      <c r="AF171" s="77">
        <v>14.7</v>
      </c>
      <c r="AG171" s="77">
        <v>1.6</v>
      </c>
      <c r="AH171" s="77">
        <v>15.3</v>
      </c>
      <c r="AI171" s="77">
        <v>14.8</v>
      </c>
      <c r="AJ171" s="77">
        <v>1.7</v>
      </c>
      <c r="AK171" s="77">
        <v>15.1</v>
      </c>
      <c r="AL171" s="77">
        <v>14</v>
      </c>
      <c r="AM171" s="77">
        <v>1.8</v>
      </c>
      <c r="AN171" s="77">
        <v>12</v>
      </c>
      <c r="AO171" s="77">
        <v>8.9</v>
      </c>
      <c r="AP171" s="77">
        <v>1.8</v>
      </c>
      <c r="AQ171" s="74"/>
      <c r="AR171" s="74"/>
      <c r="AS171" s="74"/>
      <c r="AT171" s="74"/>
      <c r="AU171" s="74"/>
      <c r="AV171" s="74"/>
      <c r="AW171" s="74"/>
      <c r="AX171" s="74"/>
      <c r="AY171" s="74"/>
      <c r="AZ171" s="77">
        <v>0</v>
      </c>
      <c r="BA171" s="77">
        <v>0</v>
      </c>
      <c r="BB171" s="77"/>
      <c r="BC171" s="77">
        <v>0</v>
      </c>
      <c r="BD171" s="77">
        <v>0</v>
      </c>
      <c r="BE171" s="77"/>
      <c r="BF171" s="77">
        <v>0</v>
      </c>
      <c r="BG171" s="77">
        <v>0</v>
      </c>
      <c r="BH171" s="77"/>
      <c r="BI171" s="63"/>
      <c r="BJ171" s="63"/>
      <c r="BK171" s="63"/>
      <c r="BL171" s="63"/>
      <c r="BM171" s="63"/>
      <c r="BN171" s="63"/>
      <c r="BO171" s="76"/>
      <c r="BP171" s="76"/>
      <c r="BQ171" s="76"/>
      <c r="BR171" s="76"/>
      <c r="BS171" s="76"/>
      <c r="BT171" s="76"/>
      <c r="BU171" s="76"/>
      <c r="BV171" s="76"/>
      <c r="BW171" s="76"/>
      <c r="BX171" s="76"/>
      <c r="BY171" s="76"/>
      <c r="BZ171" s="76"/>
      <c r="CA171" s="76"/>
      <c r="CB171" s="76"/>
      <c r="CC171" s="76"/>
      <c r="CD171" s="44">
        <v>1</v>
      </c>
      <c r="CE171" s="44">
        <v>1</v>
      </c>
      <c r="CF171" s="18"/>
    </row>
    <row r="172" spans="1:84" x14ac:dyDescent="0.2">
      <c r="A172" s="53" t="s">
        <v>611</v>
      </c>
      <c r="B172" s="54" t="s">
        <v>612</v>
      </c>
      <c r="C172" s="53" t="s">
        <v>519</v>
      </c>
      <c r="D172" s="54" t="s">
        <v>169</v>
      </c>
      <c r="E172" s="56" t="s">
        <v>152</v>
      </c>
      <c r="F172" s="59"/>
      <c r="G172" s="59"/>
      <c r="H172" s="57"/>
      <c r="I172" s="9"/>
      <c r="J172" s="13" t="s">
        <v>150</v>
      </c>
      <c r="K172" s="18">
        <v>32</v>
      </c>
      <c r="L172" s="18">
        <v>23</v>
      </c>
      <c r="M172" s="63">
        <v>170000</v>
      </c>
      <c r="N172" s="18" t="s">
        <v>151</v>
      </c>
      <c r="O172" s="18">
        <v>1</v>
      </c>
      <c r="P172" s="18" t="s">
        <v>152</v>
      </c>
      <c r="Q172" s="29" t="s">
        <v>152</v>
      </c>
      <c r="R172" s="29" t="s">
        <v>152</v>
      </c>
      <c r="S172" s="66">
        <v>0.64</v>
      </c>
      <c r="T172" s="66">
        <v>0.74</v>
      </c>
      <c r="U172" s="66">
        <v>0.23</v>
      </c>
      <c r="V172" s="66">
        <v>0.06</v>
      </c>
      <c r="W172" s="66">
        <v>0.91590000000000005</v>
      </c>
      <c r="X172" s="18" t="s">
        <v>529</v>
      </c>
      <c r="Y172" s="77">
        <v>69.099999999999994</v>
      </c>
      <c r="Z172" s="77">
        <v>42.8</v>
      </c>
      <c r="AA172" s="77">
        <v>-0.9</v>
      </c>
      <c r="AB172" s="77">
        <v>41.6</v>
      </c>
      <c r="AC172" s="77">
        <v>41.5</v>
      </c>
      <c r="AD172" s="77">
        <v>0.3</v>
      </c>
      <c r="AE172" s="77">
        <v>12.4</v>
      </c>
      <c r="AF172" s="77">
        <v>11.6</v>
      </c>
      <c r="AG172" s="77">
        <v>1.1000000000000001</v>
      </c>
      <c r="AH172" s="77">
        <v>14.6</v>
      </c>
      <c r="AI172" s="77">
        <v>13.2</v>
      </c>
      <c r="AJ172" s="77">
        <v>2.7</v>
      </c>
      <c r="AK172" s="77">
        <v>18.8</v>
      </c>
      <c r="AL172" s="77">
        <v>16.2</v>
      </c>
      <c r="AM172" s="77">
        <v>2.7</v>
      </c>
      <c r="AN172" s="77">
        <v>17.7</v>
      </c>
      <c r="AO172" s="77">
        <v>27.2</v>
      </c>
      <c r="AP172" s="77">
        <v>2.7</v>
      </c>
      <c r="AQ172" s="77">
        <v>17.13</v>
      </c>
      <c r="AR172" s="77">
        <v>11.55</v>
      </c>
      <c r="AS172" s="77">
        <v>0.1</v>
      </c>
      <c r="AT172" s="77">
        <v>20.59</v>
      </c>
      <c r="AU172" s="77">
        <v>13.97</v>
      </c>
      <c r="AV172" s="77">
        <v>0.5</v>
      </c>
      <c r="AW172" s="77">
        <v>17.88</v>
      </c>
      <c r="AX172" s="77">
        <v>28.35</v>
      </c>
      <c r="AY172" s="77">
        <v>2.4</v>
      </c>
      <c r="AZ172" s="77">
        <v>100</v>
      </c>
      <c r="BA172" s="77">
        <v>0</v>
      </c>
      <c r="BB172" s="77"/>
      <c r="BC172" s="77">
        <v>100</v>
      </c>
      <c r="BD172" s="77">
        <v>0</v>
      </c>
      <c r="BE172" s="77"/>
      <c r="BF172" s="77">
        <v>98</v>
      </c>
      <c r="BG172" s="77">
        <v>0</v>
      </c>
      <c r="BH172" s="77"/>
      <c r="BI172" s="63"/>
      <c r="BJ172" s="63"/>
      <c r="BK172" s="63"/>
      <c r="BL172" s="63"/>
      <c r="BM172" s="63"/>
      <c r="BN172" s="63"/>
      <c r="BO172" s="76"/>
      <c r="BP172" s="76"/>
      <c r="BQ172" s="76"/>
      <c r="BR172" s="76"/>
      <c r="BS172" s="76"/>
      <c r="BT172" s="76"/>
      <c r="BU172" s="76"/>
      <c r="BV172" s="76"/>
      <c r="BW172" s="76"/>
      <c r="BX172" s="76"/>
      <c r="BY172" s="76"/>
      <c r="BZ172" s="76"/>
      <c r="CA172" s="76"/>
      <c r="CB172" s="76"/>
      <c r="CC172" s="76"/>
      <c r="CD172" s="44">
        <v>1</v>
      </c>
      <c r="CE172" s="44">
        <v>1</v>
      </c>
      <c r="CF172" s="18"/>
    </row>
    <row r="173" spans="1:84" x14ac:dyDescent="0.2">
      <c r="A173" s="53" t="s">
        <v>613</v>
      </c>
      <c r="B173" s="54" t="s">
        <v>614</v>
      </c>
      <c r="C173" s="53" t="s">
        <v>519</v>
      </c>
      <c r="D173" s="54" t="s">
        <v>295</v>
      </c>
      <c r="E173" s="56" t="s">
        <v>152</v>
      </c>
      <c r="F173" s="57"/>
      <c r="G173" s="59"/>
      <c r="H173" s="57"/>
      <c r="I173" s="9"/>
      <c r="J173" s="13" t="s">
        <v>150</v>
      </c>
      <c r="K173" s="18">
        <v>25</v>
      </c>
      <c r="L173" s="18">
        <v>93</v>
      </c>
      <c r="M173" s="18" t="s">
        <v>152</v>
      </c>
      <c r="N173" s="18" t="s">
        <v>207</v>
      </c>
      <c r="O173" s="18" t="s">
        <v>152</v>
      </c>
      <c r="P173" s="18" t="s">
        <v>152</v>
      </c>
      <c r="Q173" s="29" t="s">
        <v>152</v>
      </c>
      <c r="R173" s="29" t="s">
        <v>152</v>
      </c>
      <c r="S173" s="66">
        <v>0.45</v>
      </c>
      <c r="T173" s="66">
        <v>0.48</v>
      </c>
      <c r="U173" s="66">
        <v>0.05</v>
      </c>
      <c r="V173" s="66">
        <v>0.37</v>
      </c>
      <c r="W173" s="29" t="s">
        <v>152</v>
      </c>
      <c r="X173" s="18" t="s">
        <v>150</v>
      </c>
      <c r="Y173" s="77">
        <v>50.5</v>
      </c>
      <c r="Z173" s="77">
        <v>41.5</v>
      </c>
      <c r="AA173" s="77">
        <v>0</v>
      </c>
      <c r="AB173" s="77">
        <v>74.400000000000006</v>
      </c>
      <c r="AC173" s="77">
        <v>32.5</v>
      </c>
      <c r="AD173" s="77">
        <v>-1</v>
      </c>
      <c r="AE173" s="77">
        <v>13.5</v>
      </c>
      <c r="AF173" s="77">
        <v>16.399999999999999</v>
      </c>
      <c r="AG173" s="77">
        <v>1.6</v>
      </c>
      <c r="AH173" s="77">
        <v>12</v>
      </c>
      <c r="AI173" s="77">
        <v>15.4</v>
      </c>
      <c r="AJ173" s="77">
        <v>2</v>
      </c>
      <c r="AK173" s="77">
        <v>11.6</v>
      </c>
      <c r="AL173" s="77">
        <v>15.7</v>
      </c>
      <c r="AM173" s="77">
        <v>1.9</v>
      </c>
      <c r="AN173" s="77">
        <v>12</v>
      </c>
      <c r="AO173" s="77">
        <v>9.5</v>
      </c>
      <c r="AP173" s="77">
        <v>1.1000000000000001</v>
      </c>
      <c r="AQ173" s="74"/>
      <c r="AR173" s="74"/>
      <c r="AS173" s="74"/>
      <c r="AT173" s="74"/>
      <c r="AU173" s="74"/>
      <c r="AV173" s="74"/>
      <c r="AW173" s="77"/>
      <c r="AX173" s="77"/>
      <c r="AY173" s="77"/>
      <c r="AZ173" s="77"/>
      <c r="BA173" s="77"/>
      <c r="BB173" s="77"/>
      <c r="BC173" s="77"/>
      <c r="BD173" s="77"/>
      <c r="BE173" s="77"/>
      <c r="BF173" s="77"/>
      <c r="BG173" s="77"/>
      <c r="BH173" s="77"/>
      <c r="BI173" s="63"/>
      <c r="BJ173" s="63"/>
      <c r="BK173" s="63"/>
      <c r="BL173" s="63"/>
      <c r="BM173" s="63"/>
      <c r="BN173" s="63"/>
      <c r="BO173" s="76"/>
      <c r="BP173" s="76"/>
      <c r="BQ173" s="76"/>
      <c r="BR173" s="76"/>
      <c r="BS173" s="76"/>
      <c r="BT173" s="76"/>
      <c r="BU173" s="76"/>
      <c r="BV173" s="76"/>
      <c r="BW173" s="76"/>
      <c r="BX173" s="76"/>
      <c r="BY173" s="76"/>
      <c r="BZ173" s="76"/>
      <c r="CA173" s="76"/>
      <c r="CB173" s="76"/>
      <c r="CC173" s="76"/>
      <c r="CD173" s="44">
        <v>1</v>
      </c>
      <c r="CE173" s="44">
        <v>1</v>
      </c>
      <c r="CF173" s="18"/>
    </row>
    <row r="174" spans="1:84" x14ac:dyDescent="0.2">
      <c r="A174" s="53" t="s">
        <v>615</v>
      </c>
      <c r="B174" s="54" t="s">
        <v>616</v>
      </c>
      <c r="C174" s="53" t="s">
        <v>519</v>
      </c>
      <c r="D174" s="54" t="s">
        <v>520</v>
      </c>
      <c r="E174" s="56" t="s">
        <v>152</v>
      </c>
      <c r="F174" s="59"/>
      <c r="G174" s="58"/>
      <c r="H174" s="57"/>
      <c r="I174" s="9"/>
      <c r="J174" s="13" t="s">
        <v>150</v>
      </c>
      <c r="K174" s="18">
        <v>23</v>
      </c>
      <c r="L174" s="18">
        <v>163</v>
      </c>
      <c r="M174" s="63">
        <v>2978315.3</v>
      </c>
      <c r="N174" s="18" t="s">
        <v>151</v>
      </c>
      <c r="O174" s="18">
        <v>6</v>
      </c>
      <c r="P174" s="18" t="s">
        <v>152</v>
      </c>
      <c r="Q174" s="29" t="s">
        <v>152</v>
      </c>
      <c r="R174" s="29" t="s">
        <v>152</v>
      </c>
      <c r="S174" s="66">
        <v>0.45</v>
      </c>
      <c r="T174" s="66">
        <v>0.48</v>
      </c>
      <c r="U174" s="66">
        <v>0.08</v>
      </c>
      <c r="V174" s="66">
        <v>0.22</v>
      </c>
      <c r="W174" s="66">
        <v>0.90239999999999998</v>
      </c>
      <c r="X174" s="18" t="s">
        <v>529</v>
      </c>
      <c r="Y174" s="77">
        <v>50.6</v>
      </c>
      <c r="Z174" s="77">
        <v>46</v>
      </c>
      <c r="AA174" s="77">
        <v>0</v>
      </c>
      <c r="AB174" s="77">
        <v>74.2</v>
      </c>
      <c r="AC174" s="77">
        <v>31.1</v>
      </c>
      <c r="AD174" s="77">
        <v>-1.1000000000000001</v>
      </c>
      <c r="AE174" s="77">
        <v>15.9</v>
      </c>
      <c r="AF174" s="77">
        <v>16.600000000000001</v>
      </c>
      <c r="AG174" s="77">
        <v>0.6</v>
      </c>
      <c r="AH174" s="77">
        <v>16.7</v>
      </c>
      <c r="AI174" s="77">
        <v>13.7</v>
      </c>
      <c r="AJ174" s="77">
        <v>0.7</v>
      </c>
      <c r="AK174" s="77">
        <v>19.2</v>
      </c>
      <c r="AL174" s="77">
        <v>14.4</v>
      </c>
      <c r="AM174" s="77">
        <v>0.7</v>
      </c>
      <c r="AN174" s="77">
        <v>14.8</v>
      </c>
      <c r="AO174" s="77">
        <v>19.5</v>
      </c>
      <c r="AP174" s="77">
        <v>3.9</v>
      </c>
      <c r="AQ174" s="77">
        <v>16.78</v>
      </c>
      <c r="AR174" s="77">
        <v>16.34</v>
      </c>
      <c r="AS174" s="77">
        <v>1.3</v>
      </c>
      <c r="AT174" s="77">
        <v>20.49</v>
      </c>
      <c r="AU174" s="77">
        <v>18.309999999999999</v>
      </c>
      <c r="AV174" s="77">
        <v>0.9</v>
      </c>
      <c r="AW174" s="77">
        <v>18.829999999999998</v>
      </c>
      <c r="AX174" s="77">
        <v>27.09</v>
      </c>
      <c r="AY174" s="77">
        <v>2.4</v>
      </c>
      <c r="AZ174" s="77">
        <v>55.9</v>
      </c>
      <c r="BA174" s="77">
        <v>13.29</v>
      </c>
      <c r="BB174" s="77">
        <v>-3.3</v>
      </c>
      <c r="BC174" s="77">
        <v>55.9</v>
      </c>
      <c r="BD174" s="77">
        <v>13.29</v>
      </c>
      <c r="BE174" s="77">
        <v>-3.3</v>
      </c>
      <c r="BF174" s="77">
        <v>55.9</v>
      </c>
      <c r="BG174" s="77">
        <v>13.29</v>
      </c>
      <c r="BH174" s="77">
        <v>-3.3</v>
      </c>
      <c r="BI174" s="63"/>
      <c r="BJ174" s="63"/>
      <c r="BK174" s="63"/>
      <c r="BL174" s="63"/>
      <c r="BM174" s="63"/>
      <c r="BN174" s="63"/>
      <c r="BO174" s="76"/>
      <c r="BP174" s="76"/>
      <c r="BQ174" s="76"/>
      <c r="BR174" s="76"/>
      <c r="BS174" s="76"/>
      <c r="BT174" s="76"/>
      <c r="BU174" s="76"/>
      <c r="BV174" s="76"/>
      <c r="BW174" s="76"/>
      <c r="BX174" s="76"/>
      <c r="BY174" s="76"/>
      <c r="BZ174" s="76"/>
      <c r="CA174" s="76"/>
      <c r="CB174" s="76"/>
      <c r="CC174" s="76"/>
      <c r="CD174" s="44">
        <v>1</v>
      </c>
      <c r="CE174" s="44">
        <v>1</v>
      </c>
      <c r="CF174" s="18"/>
    </row>
    <row r="175" spans="1:84" x14ac:dyDescent="0.2">
      <c r="A175" s="53" t="s">
        <v>617</v>
      </c>
      <c r="B175" s="54" t="s">
        <v>618</v>
      </c>
      <c r="C175" s="53" t="s">
        <v>519</v>
      </c>
      <c r="D175" s="54" t="s">
        <v>157</v>
      </c>
      <c r="E175" s="56" t="s">
        <v>152</v>
      </c>
      <c r="F175" s="59"/>
      <c r="G175" s="59"/>
      <c r="H175" s="57"/>
      <c r="I175" s="9"/>
      <c r="J175" s="13" t="s">
        <v>150</v>
      </c>
      <c r="K175" s="18">
        <v>25</v>
      </c>
      <c r="L175" s="18">
        <v>130</v>
      </c>
      <c r="M175" s="63">
        <v>240840</v>
      </c>
      <c r="N175" s="18" t="s">
        <v>151</v>
      </c>
      <c r="O175" s="18">
        <v>6</v>
      </c>
      <c r="P175" s="18" t="s">
        <v>152</v>
      </c>
      <c r="Q175" s="29" t="s">
        <v>152</v>
      </c>
      <c r="R175" s="29" t="s">
        <v>152</v>
      </c>
      <c r="S175" s="66">
        <v>0.66</v>
      </c>
      <c r="T175" s="66">
        <v>0.68</v>
      </c>
      <c r="U175" s="66">
        <v>0.75</v>
      </c>
      <c r="V175" s="66">
        <v>0.02</v>
      </c>
      <c r="W175" s="66">
        <v>0.92579999999999996</v>
      </c>
      <c r="X175" s="18" t="s">
        <v>529</v>
      </c>
      <c r="Y175" s="77">
        <v>68.2</v>
      </c>
      <c r="Z175" s="77">
        <v>41</v>
      </c>
      <c r="AA175" s="77">
        <v>-0.8</v>
      </c>
      <c r="AB175" s="77">
        <v>85.2</v>
      </c>
      <c r="AC175" s="77">
        <v>25.8</v>
      </c>
      <c r="AD175" s="77">
        <v>-1.9</v>
      </c>
      <c r="AE175" s="77">
        <v>13.6</v>
      </c>
      <c r="AF175" s="77">
        <v>11.6</v>
      </c>
      <c r="AG175" s="77">
        <v>0.7</v>
      </c>
      <c r="AH175" s="77">
        <v>20.3</v>
      </c>
      <c r="AI175" s="77">
        <v>13</v>
      </c>
      <c r="AJ175" s="77">
        <v>0.4</v>
      </c>
      <c r="AK175" s="77">
        <v>126.4</v>
      </c>
      <c r="AL175" s="77">
        <v>525.5</v>
      </c>
      <c r="AM175" s="77">
        <v>5</v>
      </c>
      <c r="AN175" s="77">
        <v>11.1</v>
      </c>
      <c r="AO175" s="77">
        <v>9.1</v>
      </c>
      <c r="AP175" s="77">
        <v>0.5</v>
      </c>
      <c r="AQ175" s="77">
        <v>18.920000000000002</v>
      </c>
      <c r="AR175" s="77">
        <v>15.3</v>
      </c>
      <c r="AS175" s="77">
        <v>0.8</v>
      </c>
      <c r="AT175" s="77">
        <v>20.88</v>
      </c>
      <c r="AU175" s="77">
        <v>15.53</v>
      </c>
      <c r="AV175" s="77">
        <v>0.8</v>
      </c>
      <c r="AW175" s="77">
        <v>14.64</v>
      </c>
      <c r="AX175" s="77">
        <v>20.03</v>
      </c>
      <c r="AY175" s="77">
        <v>3.3</v>
      </c>
      <c r="AZ175" s="77">
        <v>76.33</v>
      </c>
      <c r="BA175" s="77">
        <v>33.630000000000003</v>
      </c>
      <c r="BB175" s="77">
        <v>-2.2999999999999998</v>
      </c>
      <c r="BC175" s="77">
        <v>75.17</v>
      </c>
      <c r="BD175" s="77">
        <v>33.700000000000003</v>
      </c>
      <c r="BE175" s="77">
        <v>-2.2999999999999998</v>
      </c>
      <c r="BF175" s="77">
        <v>62.17</v>
      </c>
      <c r="BG175" s="77">
        <v>26.95</v>
      </c>
      <c r="BH175" s="77">
        <v>-1.9</v>
      </c>
      <c r="BI175" s="63"/>
      <c r="BJ175" s="63"/>
      <c r="BK175" s="63"/>
      <c r="BL175" s="63"/>
      <c r="BM175" s="63"/>
      <c r="BN175" s="63"/>
      <c r="BO175" s="76"/>
      <c r="BP175" s="76"/>
      <c r="BQ175" s="76"/>
      <c r="BR175" s="76"/>
      <c r="BS175" s="76"/>
      <c r="BT175" s="76"/>
      <c r="BU175" s="76"/>
      <c r="BV175" s="76"/>
      <c r="BW175" s="76"/>
      <c r="BX175" s="76"/>
      <c r="BY175" s="76"/>
      <c r="BZ175" s="76"/>
      <c r="CA175" s="76"/>
      <c r="CB175" s="76"/>
      <c r="CC175" s="76"/>
      <c r="CD175" s="44">
        <v>1</v>
      </c>
      <c r="CE175" s="44">
        <v>1</v>
      </c>
      <c r="CF175" s="18"/>
    </row>
    <row r="176" spans="1:84" x14ac:dyDescent="0.2">
      <c r="A176" s="53" t="s">
        <v>619</v>
      </c>
      <c r="B176" s="54" t="s">
        <v>620</v>
      </c>
      <c r="C176" s="53" t="s">
        <v>519</v>
      </c>
      <c r="D176" s="54" t="s">
        <v>147</v>
      </c>
      <c r="E176" s="54" t="s">
        <v>152</v>
      </c>
      <c r="F176" s="58"/>
      <c r="G176" s="59"/>
      <c r="H176" s="57"/>
      <c r="I176" s="9"/>
      <c r="J176" s="13" t="s">
        <v>150</v>
      </c>
      <c r="K176" s="18">
        <v>39</v>
      </c>
      <c r="L176" s="18">
        <v>362</v>
      </c>
      <c r="M176" s="63">
        <v>142020</v>
      </c>
      <c r="N176" s="18" t="s">
        <v>207</v>
      </c>
      <c r="O176" s="18" t="s">
        <v>152</v>
      </c>
      <c r="P176" s="18" t="s">
        <v>152</v>
      </c>
      <c r="Q176" s="29" t="s">
        <v>152</v>
      </c>
      <c r="R176" s="29" t="s">
        <v>152</v>
      </c>
      <c r="S176" s="66">
        <v>0.56999999999999995</v>
      </c>
      <c r="T176" s="66">
        <v>0.68</v>
      </c>
      <c r="U176" s="66">
        <v>0.17</v>
      </c>
      <c r="V176" s="66">
        <v>0.18</v>
      </c>
      <c r="W176" s="66">
        <v>0.84619999999999995</v>
      </c>
      <c r="X176" s="18" t="s">
        <v>529</v>
      </c>
      <c r="Y176" s="77">
        <v>56.7</v>
      </c>
      <c r="Z176" s="77">
        <v>46.2</v>
      </c>
      <c r="AA176" s="77">
        <v>-0.3</v>
      </c>
      <c r="AB176" s="77">
        <v>27.1</v>
      </c>
      <c r="AC176" s="77">
        <v>36.6</v>
      </c>
      <c r="AD176" s="77">
        <v>1</v>
      </c>
      <c r="AE176" s="77">
        <v>7.3</v>
      </c>
      <c r="AF176" s="77">
        <v>14.4</v>
      </c>
      <c r="AG176" s="77">
        <v>2.9</v>
      </c>
      <c r="AH176" s="77">
        <v>11.8</v>
      </c>
      <c r="AI176" s="77">
        <v>13.7</v>
      </c>
      <c r="AJ176" s="77">
        <v>2.7</v>
      </c>
      <c r="AK176" s="77">
        <v>13.7</v>
      </c>
      <c r="AL176" s="77">
        <v>13.8</v>
      </c>
      <c r="AM176" s="77">
        <v>2.4</v>
      </c>
      <c r="AN176" s="77">
        <v>21.1</v>
      </c>
      <c r="AO176" s="77">
        <v>18.399999999999999</v>
      </c>
      <c r="AP176" s="77">
        <v>2.2000000000000002</v>
      </c>
      <c r="AQ176" s="77">
        <v>11.33</v>
      </c>
      <c r="AR176" s="77">
        <v>15.66</v>
      </c>
      <c r="AS176" s="77">
        <v>3.7</v>
      </c>
      <c r="AT176" s="77">
        <v>18.55</v>
      </c>
      <c r="AU176" s="77">
        <v>19.32</v>
      </c>
      <c r="AV176" s="77">
        <v>1.8</v>
      </c>
      <c r="AW176" s="77">
        <v>30.45</v>
      </c>
      <c r="AX176" s="77">
        <v>30.69</v>
      </c>
      <c r="AY176" s="77">
        <v>1.4</v>
      </c>
      <c r="AZ176" s="74"/>
      <c r="BA176" s="74"/>
      <c r="BB176" s="74"/>
      <c r="BC176" s="74"/>
      <c r="BD176" s="74"/>
      <c r="BE176" s="74"/>
      <c r="BF176" s="74"/>
      <c r="BG176" s="74"/>
      <c r="BH176" s="74"/>
      <c r="BI176" s="80"/>
      <c r="BJ176" s="18"/>
      <c r="BK176" s="18"/>
      <c r="BL176" s="18"/>
      <c r="BM176" s="18"/>
      <c r="BN176" s="18"/>
      <c r="BO176" s="18"/>
      <c r="BP176" s="18"/>
      <c r="BQ176" s="18"/>
      <c r="BR176" s="18"/>
      <c r="BS176" s="18"/>
      <c r="BT176" s="18"/>
      <c r="BU176" s="18"/>
      <c r="BV176" s="18"/>
      <c r="BW176" s="18"/>
      <c r="BX176" s="18"/>
      <c r="BY176" s="18"/>
      <c r="BZ176" s="18"/>
      <c r="CA176" s="18"/>
      <c r="CB176" s="18"/>
      <c r="CC176" s="18"/>
      <c r="CD176" s="44">
        <v>1</v>
      </c>
      <c r="CE176" s="44">
        <v>1</v>
      </c>
      <c r="CF176" s="18"/>
    </row>
    <row r="177" spans="1:87" x14ac:dyDescent="0.2">
      <c r="A177" s="53" t="s">
        <v>621</v>
      </c>
      <c r="B177" s="54" t="s">
        <v>622</v>
      </c>
      <c r="C177" s="53" t="s">
        <v>519</v>
      </c>
      <c r="D177" s="54" t="s">
        <v>295</v>
      </c>
      <c r="E177" s="54" t="s">
        <v>152</v>
      </c>
      <c r="F177" s="59"/>
      <c r="G177" s="58"/>
      <c r="H177" s="57"/>
      <c r="I177" s="9"/>
      <c r="J177" s="13" t="s">
        <v>150</v>
      </c>
      <c r="K177" s="18">
        <v>31</v>
      </c>
      <c r="L177" s="18">
        <v>671</v>
      </c>
      <c r="M177" s="63">
        <v>13812919</v>
      </c>
      <c r="N177" s="18" t="s">
        <v>151</v>
      </c>
      <c r="O177" s="18">
        <v>3</v>
      </c>
      <c r="P177" s="18" t="s">
        <v>152</v>
      </c>
      <c r="Q177" s="29" t="s">
        <v>152</v>
      </c>
      <c r="R177" s="29" t="s">
        <v>152</v>
      </c>
      <c r="S177" s="66">
        <v>0.4</v>
      </c>
      <c r="T177" s="66">
        <v>0.59</v>
      </c>
      <c r="U177" s="66">
        <v>0.92</v>
      </c>
      <c r="V177" s="66">
        <v>0.04</v>
      </c>
      <c r="W177" s="66">
        <v>0.66700000000000004</v>
      </c>
      <c r="X177" s="18" t="s">
        <v>526</v>
      </c>
      <c r="Y177" s="77">
        <v>38</v>
      </c>
      <c r="Z177" s="77">
        <v>44.5</v>
      </c>
      <c r="AA177" s="77">
        <v>0.5</v>
      </c>
      <c r="AB177" s="77">
        <v>35.6</v>
      </c>
      <c r="AC177" s="77">
        <v>36</v>
      </c>
      <c r="AD177" s="77">
        <v>0.6</v>
      </c>
      <c r="AE177" s="77">
        <v>9.6999999999999993</v>
      </c>
      <c r="AF177" s="77">
        <v>15.4</v>
      </c>
      <c r="AG177" s="77">
        <v>1.7</v>
      </c>
      <c r="AH177" s="77">
        <v>12.4</v>
      </c>
      <c r="AI177" s="77">
        <v>14.5</v>
      </c>
      <c r="AJ177" s="77">
        <v>2.2000000000000002</v>
      </c>
      <c r="AK177" s="77">
        <v>12.6</v>
      </c>
      <c r="AL177" s="77">
        <v>14.1</v>
      </c>
      <c r="AM177" s="77">
        <v>2.2999999999999998</v>
      </c>
      <c r="AN177" s="77">
        <v>9.8000000000000007</v>
      </c>
      <c r="AO177" s="77">
        <v>10.3</v>
      </c>
      <c r="AP177" s="77">
        <v>2</v>
      </c>
      <c r="AQ177" s="77">
        <v>13.9</v>
      </c>
      <c r="AR177" s="77">
        <v>15.62</v>
      </c>
      <c r="AS177" s="77">
        <v>2.4</v>
      </c>
      <c r="AT177" s="77">
        <v>13.91</v>
      </c>
      <c r="AU177" s="77">
        <v>14.93</v>
      </c>
      <c r="AV177" s="77">
        <v>2.5</v>
      </c>
      <c r="AW177" s="77">
        <v>10.58</v>
      </c>
      <c r="AX177" s="77">
        <v>10.77</v>
      </c>
      <c r="AY177" s="77">
        <v>2.2999999999999998</v>
      </c>
      <c r="AZ177" s="77">
        <v>0.16</v>
      </c>
      <c r="BA177" s="77">
        <v>0.2</v>
      </c>
      <c r="BB177" s="77">
        <v>3.9</v>
      </c>
      <c r="BC177" s="77">
        <v>0.16</v>
      </c>
      <c r="BD177" s="77">
        <v>0.2</v>
      </c>
      <c r="BE177" s="77">
        <v>3.9</v>
      </c>
      <c r="BF177" s="77">
        <v>0.16</v>
      </c>
      <c r="BG177" s="77">
        <v>0.2</v>
      </c>
      <c r="BH177" s="77">
        <v>3.9</v>
      </c>
      <c r="BI177" s="18"/>
      <c r="BJ177" s="18"/>
      <c r="BK177" s="18"/>
      <c r="BL177" s="18"/>
      <c r="BM177" s="18"/>
      <c r="BN177" s="18"/>
      <c r="BO177" s="18"/>
      <c r="BP177" s="18"/>
      <c r="BQ177" s="18"/>
      <c r="BR177" s="18"/>
      <c r="BS177" s="18"/>
      <c r="BT177" s="18"/>
      <c r="BU177" s="18"/>
      <c r="BV177" s="18"/>
      <c r="BW177" s="18"/>
      <c r="BX177" s="18"/>
      <c r="BY177" s="18"/>
      <c r="BZ177" s="18"/>
      <c r="CA177" s="18"/>
      <c r="CB177" s="18"/>
      <c r="CC177" s="18"/>
      <c r="CD177" s="44">
        <v>1</v>
      </c>
      <c r="CE177" s="44">
        <v>1</v>
      </c>
      <c r="CF177" s="18"/>
    </row>
    <row r="178" spans="1:87" x14ac:dyDescent="0.2">
      <c r="A178" s="53" t="s">
        <v>623</v>
      </c>
      <c r="B178" s="54" t="s">
        <v>624</v>
      </c>
      <c r="C178" s="53" t="s">
        <v>519</v>
      </c>
      <c r="D178" s="54" t="s">
        <v>547</v>
      </c>
      <c r="E178" s="54" t="s">
        <v>152</v>
      </c>
      <c r="F178" s="57"/>
      <c r="G178" s="58"/>
      <c r="H178" s="57"/>
      <c r="I178" s="57" t="s">
        <v>625</v>
      </c>
      <c r="J178" s="13" t="s">
        <v>150</v>
      </c>
      <c r="K178" s="18">
        <v>1419</v>
      </c>
      <c r="L178" s="18">
        <v>1203</v>
      </c>
      <c r="M178" s="18" t="s">
        <v>152</v>
      </c>
      <c r="N178" s="18" t="s">
        <v>207</v>
      </c>
      <c r="O178" s="18" t="s">
        <v>152</v>
      </c>
      <c r="P178" s="18" t="s">
        <v>152</v>
      </c>
      <c r="Q178" s="29" t="s">
        <v>152</v>
      </c>
      <c r="R178" s="29" t="s">
        <v>152</v>
      </c>
      <c r="S178" s="66">
        <v>0.04</v>
      </c>
      <c r="T178" s="66">
        <v>0.66</v>
      </c>
      <c r="U178" s="66">
        <v>0</v>
      </c>
      <c r="V178" s="66">
        <v>0.81</v>
      </c>
      <c r="W178" s="29" t="s">
        <v>152</v>
      </c>
      <c r="X178" s="18" t="s">
        <v>150</v>
      </c>
      <c r="Y178" s="74">
        <v>1.4</v>
      </c>
      <c r="Z178" s="74">
        <v>9.4</v>
      </c>
      <c r="AA178" s="74">
        <v>7.1</v>
      </c>
      <c r="AB178" s="74">
        <v>3.8</v>
      </c>
      <c r="AC178" s="74">
        <v>12.1</v>
      </c>
      <c r="AD178" s="74">
        <v>5.7</v>
      </c>
      <c r="AE178" s="74">
        <v>0.2</v>
      </c>
      <c r="AF178" s="74">
        <v>2.1</v>
      </c>
      <c r="AG178" s="74">
        <v>16.8</v>
      </c>
      <c r="AH178" s="74">
        <v>7.8</v>
      </c>
      <c r="AI178" s="74">
        <v>6.5</v>
      </c>
      <c r="AJ178" s="74">
        <v>1.2</v>
      </c>
      <c r="AK178" s="74">
        <v>10.3</v>
      </c>
      <c r="AL178" s="74">
        <v>10.8</v>
      </c>
      <c r="AM178" s="74">
        <v>2.2999999999999998</v>
      </c>
      <c r="AN178" s="74">
        <v>19.8</v>
      </c>
      <c r="AO178" s="74">
        <v>20.9</v>
      </c>
      <c r="AP178" s="74">
        <v>2.5</v>
      </c>
      <c r="AQ178" s="74"/>
      <c r="AR178" s="74"/>
      <c r="AS178" s="74"/>
      <c r="AT178" s="74"/>
      <c r="AU178" s="74"/>
      <c r="AV178" s="74"/>
      <c r="AW178" s="74"/>
      <c r="AX178" s="74"/>
      <c r="AY178" s="74"/>
      <c r="AZ178" s="74"/>
      <c r="BA178" s="74"/>
      <c r="BB178" s="74"/>
      <c r="BC178" s="74"/>
      <c r="BD178" s="74"/>
      <c r="BE178" s="74"/>
      <c r="BF178" s="74"/>
      <c r="BG178" s="74"/>
      <c r="BH178" s="74"/>
      <c r="BI178" s="18"/>
      <c r="BJ178" s="18"/>
      <c r="BK178" s="18"/>
      <c r="BL178" s="18"/>
      <c r="BM178" s="18"/>
      <c r="BN178" s="18"/>
      <c r="BO178" s="18"/>
      <c r="BP178" s="18"/>
      <c r="BQ178" s="18"/>
      <c r="BR178" s="18"/>
      <c r="BS178" s="18"/>
      <c r="BT178" s="18"/>
      <c r="BU178" s="18"/>
      <c r="BV178" s="18"/>
      <c r="BW178" s="18"/>
      <c r="BX178" s="18"/>
      <c r="BY178" s="18"/>
      <c r="BZ178" s="18"/>
      <c r="CA178" s="18"/>
      <c r="CB178" s="18"/>
      <c r="CC178" s="18"/>
      <c r="CD178" s="44">
        <v>1</v>
      </c>
      <c r="CE178" s="44">
        <v>1</v>
      </c>
      <c r="CF178" s="18"/>
    </row>
    <row r="179" spans="1:87" x14ac:dyDescent="0.2">
      <c r="A179" s="53" t="s">
        <v>626</v>
      </c>
      <c r="B179" s="54" t="s">
        <v>627</v>
      </c>
      <c r="C179" s="53" t="s">
        <v>519</v>
      </c>
      <c r="D179" s="54" t="s">
        <v>547</v>
      </c>
      <c r="E179" s="54" t="s">
        <v>152</v>
      </c>
      <c r="F179" s="57"/>
      <c r="G179" s="58"/>
      <c r="H179" s="57"/>
      <c r="I179" s="57"/>
      <c r="J179" s="13" t="s">
        <v>150</v>
      </c>
      <c r="K179" s="18">
        <v>646</v>
      </c>
      <c r="L179" s="18">
        <v>1188</v>
      </c>
      <c r="M179" s="18" t="s">
        <v>152</v>
      </c>
      <c r="N179" s="18" t="s">
        <v>207</v>
      </c>
      <c r="O179" s="18" t="s">
        <v>152</v>
      </c>
      <c r="P179" s="18" t="s">
        <v>152</v>
      </c>
      <c r="Q179" s="29" t="s">
        <v>152</v>
      </c>
      <c r="R179" s="29" t="s">
        <v>152</v>
      </c>
      <c r="S179" s="66">
        <v>0.05</v>
      </c>
      <c r="T179" s="66">
        <v>0.5</v>
      </c>
      <c r="U179" s="66">
        <v>0</v>
      </c>
      <c r="V179" s="66">
        <v>0.63</v>
      </c>
      <c r="W179" s="29" t="s">
        <v>152</v>
      </c>
      <c r="X179" s="18" t="s">
        <v>150</v>
      </c>
      <c r="Y179" s="74">
        <v>0.2</v>
      </c>
      <c r="Z179" s="74">
        <v>3.9</v>
      </c>
      <c r="AA179" s="74">
        <v>25.4</v>
      </c>
      <c r="AB179" s="74">
        <v>1.5</v>
      </c>
      <c r="AC179" s="74">
        <v>4.5</v>
      </c>
      <c r="AD179" s="74">
        <v>16.600000000000001</v>
      </c>
      <c r="AE179" s="74">
        <v>0.2</v>
      </c>
      <c r="AF179" s="74">
        <v>3.9</v>
      </c>
      <c r="AG179" s="74">
        <v>25.4</v>
      </c>
      <c r="AH179" s="74">
        <v>7.1</v>
      </c>
      <c r="AI179" s="74">
        <v>7.1</v>
      </c>
      <c r="AJ179" s="74">
        <v>4.2</v>
      </c>
      <c r="AK179" s="74">
        <v>12.5</v>
      </c>
      <c r="AL179" s="74">
        <v>14.3</v>
      </c>
      <c r="AM179" s="74">
        <v>2.1</v>
      </c>
      <c r="AN179" s="74">
        <v>25.8</v>
      </c>
      <c r="AO179" s="74">
        <v>27.8</v>
      </c>
      <c r="AP179" s="74">
        <v>1.8</v>
      </c>
      <c r="AQ179" s="74"/>
      <c r="AR179" s="74"/>
      <c r="AS179" s="74"/>
      <c r="AT179" s="74"/>
      <c r="AU179" s="74"/>
      <c r="AV179" s="74"/>
      <c r="AW179" s="74"/>
      <c r="AX179" s="74"/>
      <c r="AY179" s="74"/>
      <c r="AZ179" s="74"/>
      <c r="BA179" s="74"/>
      <c r="BB179" s="74"/>
      <c r="BC179" s="74"/>
      <c r="BD179" s="74"/>
      <c r="BE179" s="74"/>
      <c r="BF179" s="74"/>
      <c r="BG179" s="74"/>
      <c r="BH179" s="74"/>
      <c r="BI179" s="18"/>
      <c r="BJ179" s="18"/>
      <c r="BK179" s="18"/>
      <c r="BL179" s="18"/>
      <c r="BM179" s="18"/>
      <c r="BN179" s="18"/>
      <c r="BO179" s="18"/>
      <c r="BP179" s="18"/>
      <c r="BQ179" s="18"/>
      <c r="BR179" s="18"/>
      <c r="BS179" s="18"/>
      <c r="BT179" s="18"/>
      <c r="BU179" s="18"/>
      <c r="BV179" s="18"/>
      <c r="BW179" s="18"/>
      <c r="BX179" s="18"/>
      <c r="BY179" s="18"/>
      <c r="BZ179" s="18"/>
      <c r="CA179" s="18"/>
      <c r="CB179" s="18"/>
      <c r="CC179" s="18"/>
      <c r="CD179" s="44">
        <v>1</v>
      </c>
      <c r="CE179" s="44">
        <v>1</v>
      </c>
      <c r="CF179" s="18"/>
    </row>
    <row r="180" spans="1:87" x14ac:dyDescent="0.2">
      <c r="A180" s="53" t="s">
        <v>628</v>
      </c>
      <c r="B180" s="54" t="s">
        <v>629</v>
      </c>
      <c r="C180" s="53" t="s">
        <v>519</v>
      </c>
      <c r="D180" s="54" t="s">
        <v>547</v>
      </c>
      <c r="E180" s="54" t="s">
        <v>152</v>
      </c>
      <c r="F180" s="57"/>
      <c r="G180" s="58"/>
      <c r="H180" s="57"/>
      <c r="I180" s="57"/>
      <c r="J180" s="13" t="s">
        <v>150</v>
      </c>
      <c r="K180" s="18">
        <v>1373</v>
      </c>
      <c r="L180" s="18">
        <v>1041</v>
      </c>
      <c r="M180" s="18" t="s">
        <v>152</v>
      </c>
      <c r="N180" s="18" t="s">
        <v>207</v>
      </c>
      <c r="O180" s="18" t="s">
        <v>152</v>
      </c>
      <c r="P180" s="18" t="s">
        <v>152</v>
      </c>
      <c r="Q180" s="29" t="s">
        <v>152</v>
      </c>
      <c r="R180" s="29" t="s">
        <v>152</v>
      </c>
      <c r="S180" s="66">
        <v>0.01</v>
      </c>
      <c r="T180" s="66">
        <v>0.61</v>
      </c>
      <c r="U180" s="66">
        <v>0</v>
      </c>
      <c r="V180" s="66">
        <v>0.78</v>
      </c>
      <c r="W180" s="29" t="s">
        <v>152</v>
      </c>
      <c r="X180" s="18" t="s">
        <v>150</v>
      </c>
      <c r="Y180" s="74">
        <v>0.8</v>
      </c>
      <c r="Z180" s="74">
        <v>8.6</v>
      </c>
      <c r="AA180" s="74">
        <v>11</v>
      </c>
      <c r="AB180" s="74">
        <v>3.5</v>
      </c>
      <c r="AC180" s="74">
        <v>10.199999999999999</v>
      </c>
      <c r="AD180" s="74">
        <v>7.2</v>
      </c>
      <c r="AE180" s="74">
        <v>0.1</v>
      </c>
      <c r="AF180" s="74">
        <v>2.4</v>
      </c>
      <c r="AG180" s="74">
        <v>22.3</v>
      </c>
      <c r="AH180" s="74">
        <v>6.5</v>
      </c>
      <c r="AI180" s="74">
        <v>7.1</v>
      </c>
      <c r="AJ180" s="74">
        <v>2.2000000000000002</v>
      </c>
      <c r="AK180" s="74">
        <v>19.2</v>
      </c>
      <c r="AL180" s="74">
        <v>18.7</v>
      </c>
      <c r="AM180" s="74">
        <v>0.9</v>
      </c>
      <c r="AN180" s="74">
        <v>36.9</v>
      </c>
      <c r="AO180" s="74">
        <v>38.200000000000003</v>
      </c>
      <c r="AP180" s="74">
        <v>0.9</v>
      </c>
      <c r="AQ180" s="74"/>
      <c r="AR180" s="74"/>
      <c r="AS180" s="74"/>
      <c r="AT180" s="74"/>
      <c r="AU180" s="74"/>
      <c r="AV180" s="74"/>
      <c r="AW180" s="74"/>
      <c r="AX180" s="74"/>
      <c r="AY180" s="74"/>
      <c r="AZ180" s="74"/>
      <c r="BA180" s="74"/>
      <c r="BB180" s="74"/>
      <c r="BC180" s="74"/>
      <c r="BD180" s="74"/>
      <c r="BE180" s="74"/>
      <c r="BF180" s="74"/>
      <c r="BG180" s="74"/>
      <c r="BH180" s="74"/>
      <c r="BI180" s="18"/>
      <c r="BJ180" s="18"/>
      <c r="BK180" s="18"/>
      <c r="BL180" s="18"/>
      <c r="BM180" s="18"/>
      <c r="BN180" s="18"/>
      <c r="BO180" s="18"/>
      <c r="BP180" s="18"/>
      <c r="BQ180" s="18"/>
      <c r="BR180" s="18"/>
      <c r="BS180" s="18"/>
      <c r="BT180" s="18"/>
      <c r="BU180" s="18"/>
      <c r="BV180" s="18"/>
      <c r="BW180" s="18"/>
      <c r="BX180" s="18"/>
      <c r="BY180" s="18"/>
      <c r="BZ180" s="18"/>
      <c r="CA180" s="18"/>
      <c r="CB180" s="18"/>
      <c r="CC180" s="18"/>
      <c r="CD180" s="44">
        <v>1</v>
      </c>
      <c r="CE180" s="44">
        <v>1</v>
      </c>
      <c r="CF180" s="18"/>
    </row>
    <row r="181" spans="1:87" x14ac:dyDescent="0.2">
      <c r="A181" s="53" t="s">
        <v>630</v>
      </c>
      <c r="B181" s="54" t="s">
        <v>631</v>
      </c>
      <c r="C181" s="53" t="s">
        <v>519</v>
      </c>
      <c r="D181" s="54" t="s">
        <v>547</v>
      </c>
      <c r="E181" s="54" t="s">
        <v>152</v>
      </c>
      <c r="F181" s="57"/>
      <c r="G181" s="58"/>
      <c r="H181" s="57"/>
      <c r="I181" s="57"/>
      <c r="J181" s="13" t="s">
        <v>150</v>
      </c>
      <c r="K181" s="18">
        <v>1796</v>
      </c>
      <c r="L181" s="18">
        <v>1306</v>
      </c>
      <c r="M181" s="18" t="s">
        <v>152</v>
      </c>
      <c r="N181" s="18" t="s">
        <v>207</v>
      </c>
      <c r="O181" s="18" t="s">
        <v>152</v>
      </c>
      <c r="P181" s="18" t="s">
        <v>152</v>
      </c>
      <c r="Q181" s="29" t="s">
        <v>152</v>
      </c>
      <c r="R181" s="29" t="s">
        <v>152</v>
      </c>
      <c r="S181" s="66">
        <v>0.02</v>
      </c>
      <c r="T181" s="66">
        <v>0.54</v>
      </c>
      <c r="U181" s="66">
        <v>0</v>
      </c>
      <c r="V181" s="66">
        <v>0.7</v>
      </c>
      <c r="W181" s="29" t="s">
        <v>152</v>
      </c>
      <c r="X181" s="18" t="s">
        <v>150</v>
      </c>
      <c r="Y181" s="74">
        <v>1.8</v>
      </c>
      <c r="Z181" s="74">
        <v>13.1</v>
      </c>
      <c r="AA181" s="74">
        <v>7.3</v>
      </c>
      <c r="AB181" s="74">
        <v>4.3</v>
      </c>
      <c r="AC181" s="74">
        <v>14.4</v>
      </c>
      <c r="AD181" s="74">
        <v>5.8</v>
      </c>
      <c r="AE181" s="74">
        <v>0.2</v>
      </c>
      <c r="AF181" s="74">
        <v>2.2999999999999998</v>
      </c>
      <c r="AG181" s="74">
        <v>20.9</v>
      </c>
      <c r="AH181" s="74">
        <v>7.2</v>
      </c>
      <c r="AI181" s="74">
        <v>6.5</v>
      </c>
      <c r="AJ181" s="74">
        <v>1.5</v>
      </c>
      <c r="AK181" s="74">
        <v>13.2</v>
      </c>
      <c r="AL181" s="74">
        <v>14.7</v>
      </c>
      <c r="AM181" s="74">
        <v>1.7</v>
      </c>
      <c r="AN181" s="74">
        <v>24.3</v>
      </c>
      <c r="AO181" s="74">
        <v>30</v>
      </c>
      <c r="AP181" s="74">
        <v>1.7</v>
      </c>
      <c r="AQ181" s="74"/>
      <c r="AR181" s="74"/>
      <c r="AS181" s="74"/>
      <c r="AT181" s="74"/>
      <c r="AU181" s="74"/>
      <c r="AV181" s="74"/>
      <c r="AW181" s="74"/>
      <c r="AX181" s="74"/>
      <c r="AY181" s="74"/>
      <c r="AZ181" s="74"/>
      <c r="BA181" s="74"/>
      <c r="BB181" s="74"/>
      <c r="BC181" s="74"/>
      <c r="BD181" s="74"/>
      <c r="BE181" s="74"/>
      <c r="BF181" s="74"/>
      <c r="BG181" s="74"/>
      <c r="BH181" s="74"/>
      <c r="BI181" s="18"/>
      <c r="BJ181" s="18"/>
      <c r="BK181" s="18"/>
      <c r="BL181" s="18"/>
      <c r="BM181" s="18"/>
      <c r="BN181" s="18"/>
      <c r="BO181" s="18"/>
      <c r="BP181" s="18"/>
      <c r="BQ181" s="18"/>
      <c r="BR181" s="18"/>
      <c r="BS181" s="18"/>
      <c r="BT181" s="18"/>
      <c r="BU181" s="18"/>
      <c r="BV181" s="18"/>
      <c r="BW181" s="18"/>
      <c r="BX181" s="18"/>
      <c r="BY181" s="18"/>
      <c r="BZ181" s="18"/>
      <c r="CA181" s="18"/>
      <c r="CB181" s="18"/>
      <c r="CC181" s="18"/>
      <c r="CD181" s="44">
        <v>1</v>
      </c>
      <c r="CE181" s="44">
        <v>1</v>
      </c>
      <c r="CF181" s="18"/>
    </row>
    <row r="182" spans="1:87" x14ac:dyDescent="0.2">
      <c r="A182" s="53" t="s">
        <v>632</v>
      </c>
      <c r="B182" s="54" t="s">
        <v>633</v>
      </c>
      <c r="C182" s="53" t="s">
        <v>519</v>
      </c>
      <c r="D182" s="54" t="s">
        <v>547</v>
      </c>
      <c r="E182" s="54" t="s">
        <v>152</v>
      </c>
      <c r="F182" s="57"/>
      <c r="G182" s="58"/>
      <c r="H182" s="57"/>
      <c r="I182" s="57"/>
      <c r="J182" s="13" t="s">
        <v>150</v>
      </c>
      <c r="K182" s="18">
        <v>676</v>
      </c>
      <c r="L182" s="18">
        <v>897</v>
      </c>
      <c r="M182" s="18" t="s">
        <v>152</v>
      </c>
      <c r="N182" s="18" t="s">
        <v>207</v>
      </c>
      <c r="O182" s="18" t="s">
        <v>152</v>
      </c>
      <c r="P182" s="18" t="s">
        <v>152</v>
      </c>
      <c r="Q182" s="29" t="s">
        <v>152</v>
      </c>
      <c r="R182" s="29" t="s">
        <v>152</v>
      </c>
      <c r="S182" s="66">
        <v>7.0000000000000007E-2</v>
      </c>
      <c r="T182" s="66">
        <v>0.62</v>
      </c>
      <c r="U182" s="66">
        <v>0</v>
      </c>
      <c r="V182" s="66">
        <v>0.79</v>
      </c>
      <c r="W182" s="29" t="s">
        <v>152</v>
      </c>
      <c r="X182" s="18" t="s">
        <v>150</v>
      </c>
      <c r="Y182" s="74">
        <v>7.5</v>
      </c>
      <c r="Z182" s="74">
        <v>26.4</v>
      </c>
      <c r="AA182" s="74">
        <v>3.2</v>
      </c>
      <c r="AB182" s="74">
        <v>6.2</v>
      </c>
      <c r="AC182" s="74">
        <v>14.8</v>
      </c>
      <c r="AD182" s="74">
        <v>5.0999999999999996</v>
      </c>
      <c r="AE182" s="74">
        <v>0.4</v>
      </c>
      <c r="AF182" s="74">
        <v>3.8</v>
      </c>
      <c r="AG182" s="74">
        <v>20.8</v>
      </c>
      <c r="AH182" s="74">
        <v>7.3</v>
      </c>
      <c r="AI182" s="74">
        <v>7.2</v>
      </c>
      <c r="AJ182" s="74">
        <v>3.3</v>
      </c>
      <c r="AK182" s="74">
        <v>13.1</v>
      </c>
      <c r="AL182" s="74">
        <v>15</v>
      </c>
      <c r="AM182" s="74">
        <v>1.8</v>
      </c>
      <c r="AN182" s="74">
        <v>28.8</v>
      </c>
      <c r="AO182" s="74">
        <v>28.5</v>
      </c>
      <c r="AP182" s="74">
        <v>1.6</v>
      </c>
      <c r="AQ182" s="74"/>
      <c r="AR182" s="74"/>
      <c r="AS182" s="74"/>
      <c r="AT182" s="74"/>
      <c r="AU182" s="74"/>
      <c r="AV182" s="74"/>
      <c r="AW182" s="74"/>
      <c r="AX182" s="74"/>
      <c r="AY182" s="74"/>
      <c r="AZ182" s="74"/>
      <c r="BA182" s="74"/>
      <c r="BB182" s="74"/>
      <c r="BC182" s="74"/>
      <c r="BD182" s="74"/>
      <c r="BE182" s="74"/>
      <c r="BF182" s="74"/>
      <c r="BG182" s="74"/>
      <c r="BH182" s="74"/>
      <c r="BI182" s="18"/>
      <c r="BJ182" s="18"/>
      <c r="BK182" s="18"/>
      <c r="BL182" s="18"/>
      <c r="BM182" s="18"/>
      <c r="BN182" s="18"/>
      <c r="BO182" s="18"/>
      <c r="BP182" s="18"/>
      <c r="BQ182" s="18"/>
      <c r="BR182" s="18"/>
      <c r="BS182" s="18"/>
      <c r="BT182" s="18"/>
      <c r="BU182" s="18"/>
      <c r="BV182" s="18"/>
      <c r="BW182" s="18"/>
      <c r="BX182" s="18"/>
      <c r="BY182" s="18"/>
      <c r="BZ182" s="18"/>
      <c r="CA182" s="18"/>
      <c r="CB182" s="18"/>
      <c r="CC182" s="18"/>
      <c r="CD182" s="44">
        <v>1</v>
      </c>
      <c r="CE182" s="44">
        <v>1</v>
      </c>
      <c r="CF182" s="18"/>
    </row>
    <row r="183" spans="1:87" x14ac:dyDescent="0.2">
      <c r="A183" s="53" t="s">
        <v>634</v>
      </c>
      <c r="B183" s="54" t="s">
        <v>635</v>
      </c>
      <c r="C183" s="53" t="s">
        <v>519</v>
      </c>
      <c r="D183" s="54" t="s">
        <v>547</v>
      </c>
      <c r="E183" s="54" t="s">
        <v>152</v>
      </c>
      <c r="F183" s="57"/>
      <c r="G183" s="58"/>
      <c r="H183" s="57"/>
      <c r="I183" s="57"/>
      <c r="J183" s="13" t="s">
        <v>150</v>
      </c>
      <c r="K183" s="18">
        <v>899</v>
      </c>
      <c r="L183" s="18">
        <v>834</v>
      </c>
      <c r="M183" s="18" t="s">
        <v>152</v>
      </c>
      <c r="N183" s="18" t="s">
        <v>207</v>
      </c>
      <c r="O183" s="18" t="s">
        <v>152</v>
      </c>
      <c r="P183" s="18" t="s">
        <v>152</v>
      </c>
      <c r="Q183" s="29" t="s">
        <v>152</v>
      </c>
      <c r="R183" s="29" t="s">
        <v>152</v>
      </c>
      <c r="S183" s="66">
        <v>0.03</v>
      </c>
      <c r="T183" s="66">
        <v>0.54</v>
      </c>
      <c r="U183" s="66">
        <v>0</v>
      </c>
      <c r="V183" s="66">
        <v>0.74</v>
      </c>
      <c r="W183" s="29" t="s">
        <v>152</v>
      </c>
      <c r="X183" s="18" t="s">
        <v>150</v>
      </c>
      <c r="Y183" s="74">
        <v>2.2999999999999998</v>
      </c>
      <c r="Z183" s="74">
        <v>15.1</v>
      </c>
      <c r="AA183" s="74">
        <v>6.3</v>
      </c>
      <c r="AB183" s="74">
        <v>4</v>
      </c>
      <c r="AC183" s="74">
        <v>12.6</v>
      </c>
      <c r="AD183" s="74">
        <v>5.9</v>
      </c>
      <c r="AE183" s="74">
        <v>0.2</v>
      </c>
      <c r="AF183" s="74">
        <v>3.2</v>
      </c>
      <c r="AG183" s="74">
        <v>24.4</v>
      </c>
      <c r="AH183" s="74">
        <v>7.8</v>
      </c>
      <c r="AI183" s="74">
        <v>6.6</v>
      </c>
      <c r="AJ183" s="74">
        <v>3</v>
      </c>
      <c r="AK183" s="74">
        <v>11.6</v>
      </c>
      <c r="AL183" s="74">
        <v>12.3</v>
      </c>
      <c r="AM183" s="74">
        <v>2.2999999999999998</v>
      </c>
      <c r="AN183" s="74">
        <v>25.2</v>
      </c>
      <c r="AO183" s="74">
        <v>24.2</v>
      </c>
      <c r="AP183" s="74">
        <v>1.8</v>
      </c>
      <c r="AQ183" s="74"/>
      <c r="AR183" s="74"/>
      <c r="AS183" s="74"/>
      <c r="AT183" s="74"/>
      <c r="AU183" s="74"/>
      <c r="AV183" s="74"/>
      <c r="AW183" s="74"/>
      <c r="AX183" s="74"/>
      <c r="AY183" s="74"/>
      <c r="AZ183" s="74"/>
      <c r="BA183" s="74"/>
      <c r="BB183" s="74"/>
      <c r="BC183" s="74"/>
      <c r="BD183" s="74"/>
      <c r="BE183" s="74"/>
      <c r="BF183" s="74"/>
      <c r="BG183" s="74"/>
      <c r="BH183" s="74"/>
      <c r="BI183" s="18"/>
      <c r="BJ183" s="18"/>
      <c r="BK183" s="18"/>
      <c r="BL183" s="18"/>
      <c r="BM183" s="18"/>
      <c r="BN183" s="18"/>
      <c r="BO183" s="18"/>
      <c r="BP183" s="18"/>
      <c r="BQ183" s="18"/>
      <c r="BR183" s="18"/>
      <c r="BS183" s="18"/>
      <c r="BT183" s="18"/>
      <c r="BU183" s="18"/>
      <c r="BV183" s="18"/>
      <c r="BW183" s="18"/>
      <c r="BX183" s="18"/>
      <c r="BY183" s="18"/>
      <c r="BZ183" s="18"/>
      <c r="CA183" s="18"/>
      <c r="CB183" s="18"/>
      <c r="CC183" s="18"/>
      <c r="CD183" s="44">
        <v>1</v>
      </c>
      <c r="CE183" s="44">
        <v>1</v>
      </c>
      <c r="CF183" s="18"/>
    </row>
    <row r="184" spans="1:87" x14ac:dyDescent="0.2">
      <c r="A184" s="53" t="s">
        <v>636</v>
      </c>
      <c r="B184" s="54" t="s">
        <v>637</v>
      </c>
      <c r="C184" s="53" t="s">
        <v>519</v>
      </c>
      <c r="D184" s="54" t="s">
        <v>547</v>
      </c>
      <c r="E184" s="54" t="s">
        <v>152</v>
      </c>
      <c r="F184" s="57"/>
      <c r="G184" s="58"/>
      <c r="H184" s="57"/>
      <c r="I184" s="57"/>
      <c r="J184" s="13" t="s">
        <v>150</v>
      </c>
      <c r="K184" s="18">
        <v>132</v>
      </c>
      <c r="L184" s="18">
        <v>863</v>
      </c>
      <c r="M184" s="18" t="s">
        <v>152</v>
      </c>
      <c r="N184" s="18" t="s">
        <v>207</v>
      </c>
      <c r="O184" s="18" t="s">
        <v>152</v>
      </c>
      <c r="P184" s="18" t="s">
        <v>152</v>
      </c>
      <c r="Q184" s="29" t="s">
        <v>152</v>
      </c>
      <c r="R184" s="29" t="s">
        <v>152</v>
      </c>
      <c r="S184" s="66">
        <v>0.16</v>
      </c>
      <c r="T184" s="66">
        <v>0.21</v>
      </c>
      <c r="U184" s="66">
        <v>0</v>
      </c>
      <c r="V184" s="66">
        <v>0.38</v>
      </c>
      <c r="W184" s="29" t="s">
        <v>152</v>
      </c>
      <c r="X184" s="18" t="s">
        <v>150</v>
      </c>
      <c r="Y184" s="74">
        <v>11.5</v>
      </c>
      <c r="Z184" s="74">
        <v>16.8</v>
      </c>
      <c r="AA184" s="74">
        <v>1.3</v>
      </c>
      <c r="AB184" s="74">
        <v>27.7</v>
      </c>
      <c r="AC184" s="74">
        <v>28.4</v>
      </c>
      <c r="AD184" s="74">
        <v>0.9</v>
      </c>
      <c r="AE184" s="74">
        <v>2</v>
      </c>
      <c r="AF184" s="74">
        <v>6.6</v>
      </c>
      <c r="AG184" s="74">
        <v>6</v>
      </c>
      <c r="AH184" s="74">
        <v>8.4</v>
      </c>
      <c r="AI184" s="74">
        <v>9.5</v>
      </c>
      <c r="AJ184" s="74">
        <v>3.1</v>
      </c>
      <c r="AK184" s="74">
        <v>12.9</v>
      </c>
      <c r="AL184" s="74">
        <v>14.9</v>
      </c>
      <c r="AM184" s="74">
        <v>1.8</v>
      </c>
      <c r="AN184" s="74">
        <v>22.2</v>
      </c>
      <c r="AO184" s="74">
        <v>27.5</v>
      </c>
      <c r="AP184" s="74">
        <v>2.2000000000000002</v>
      </c>
      <c r="AQ184" s="74"/>
      <c r="AR184" s="74"/>
      <c r="AS184" s="74"/>
      <c r="AT184" s="74"/>
      <c r="AU184" s="74"/>
      <c r="AV184" s="74"/>
      <c r="AW184" s="74"/>
      <c r="AX184" s="74"/>
      <c r="AY184" s="74"/>
      <c r="AZ184" s="74"/>
      <c r="BA184" s="74"/>
      <c r="BB184" s="74"/>
      <c r="BC184" s="74"/>
      <c r="BD184" s="74"/>
      <c r="BE184" s="74"/>
      <c r="BF184" s="74"/>
      <c r="BG184" s="74"/>
      <c r="BH184" s="74"/>
      <c r="BI184" s="18"/>
      <c r="BJ184" s="18"/>
      <c r="BK184" s="18"/>
      <c r="BL184" s="18"/>
      <c r="BM184" s="18"/>
      <c r="BN184" s="18"/>
      <c r="BO184" s="18"/>
      <c r="BP184" s="18"/>
      <c r="BQ184" s="18"/>
      <c r="BR184" s="18"/>
      <c r="BS184" s="18"/>
      <c r="BT184" s="18"/>
      <c r="BU184" s="18"/>
      <c r="BV184" s="18"/>
      <c r="BW184" s="18"/>
      <c r="BX184" s="18"/>
      <c r="BY184" s="18"/>
      <c r="BZ184" s="18"/>
      <c r="CA184" s="18"/>
      <c r="CB184" s="18"/>
      <c r="CC184" s="18"/>
      <c r="CD184" s="44">
        <v>1</v>
      </c>
      <c r="CE184" s="44">
        <v>1</v>
      </c>
      <c r="CF184" s="18"/>
    </row>
    <row r="185" spans="1:87" x14ac:dyDescent="0.2">
      <c r="A185" s="53" t="s">
        <v>638</v>
      </c>
      <c r="B185" s="6" t="s">
        <v>639</v>
      </c>
      <c r="C185" t="s">
        <v>640</v>
      </c>
      <c r="D185" t="s">
        <v>295</v>
      </c>
      <c r="E185" t="s">
        <v>641</v>
      </c>
      <c r="F185" s="10"/>
      <c r="G185" s="10"/>
      <c r="H185" s="10"/>
      <c r="I185" s="12" t="s">
        <v>149</v>
      </c>
      <c r="J185" s="13" t="s">
        <v>150</v>
      </c>
      <c r="K185" s="18">
        <v>54</v>
      </c>
      <c r="L185" s="18">
        <v>45</v>
      </c>
      <c r="M185" s="63" t="s">
        <v>150</v>
      </c>
      <c r="N185" s="22" t="s">
        <v>207</v>
      </c>
      <c r="O185" s="65" t="s">
        <v>152</v>
      </c>
      <c r="P185" s="18" t="s">
        <v>152</v>
      </c>
      <c r="Q185" s="24" t="s">
        <v>152</v>
      </c>
      <c r="R185" s="24" t="s">
        <v>152</v>
      </c>
      <c r="S185" s="66">
        <v>7.0000000000000007E-2</v>
      </c>
      <c r="T185" s="66">
        <v>0.42</v>
      </c>
      <c r="U185" s="66">
        <v>0.01</v>
      </c>
      <c r="V185" s="66">
        <v>0.54</v>
      </c>
      <c r="W185" s="29" t="s">
        <v>152</v>
      </c>
      <c r="X185" s="18" t="s">
        <v>150</v>
      </c>
      <c r="Y185" s="74">
        <v>8</v>
      </c>
      <c r="Z185" s="74">
        <v>22.6</v>
      </c>
      <c r="AA185" s="74">
        <v>3.3</v>
      </c>
      <c r="AB185" s="74">
        <v>25</v>
      </c>
      <c r="AC185" s="74">
        <v>25.9</v>
      </c>
      <c r="AD185" s="74">
        <v>1.7</v>
      </c>
      <c r="AE185" s="74">
        <v>4</v>
      </c>
      <c r="AF185" s="74">
        <v>13</v>
      </c>
      <c r="AG185" s="74">
        <v>4.5</v>
      </c>
      <c r="AH185" s="74">
        <v>6</v>
      </c>
      <c r="AI185" s="74">
        <v>12.5</v>
      </c>
      <c r="AJ185" s="74">
        <v>4.3</v>
      </c>
      <c r="AK185" s="74">
        <v>6</v>
      </c>
      <c r="AL185" s="74">
        <v>12.3</v>
      </c>
      <c r="AM185" s="74">
        <v>4.3</v>
      </c>
      <c r="AN185" s="74">
        <v>8</v>
      </c>
      <c r="AO185" s="74">
        <v>8.4</v>
      </c>
      <c r="AP185" s="74">
        <v>3.2</v>
      </c>
      <c r="AQ185" s="74"/>
      <c r="AR185" s="74"/>
      <c r="AS185" s="74"/>
      <c r="AT185" s="74"/>
      <c r="AU185" s="74"/>
      <c r="AV185" s="74"/>
      <c r="AW185" s="74"/>
      <c r="AX185" s="74"/>
      <c r="AY185" s="74"/>
      <c r="AZ185" s="74"/>
      <c r="BA185" s="74"/>
      <c r="BB185" s="74"/>
      <c r="BC185" s="74"/>
      <c r="BD185" s="74"/>
      <c r="BE185" s="74"/>
      <c r="BF185" s="74"/>
      <c r="BG185" s="74"/>
      <c r="BH185" s="74"/>
      <c r="BI185" s="79"/>
      <c r="BJ185" s="79"/>
      <c r="BK185" s="79"/>
      <c r="BL185" s="79"/>
      <c r="BM185" s="79"/>
      <c r="BN185" s="79"/>
      <c r="BO185" s="82"/>
      <c r="BP185" s="82"/>
      <c r="BQ185" s="82"/>
      <c r="BR185" s="82"/>
      <c r="BS185" s="82"/>
      <c r="BT185" s="82"/>
      <c r="BU185" s="82"/>
      <c r="BV185" s="82"/>
      <c r="BW185" s="82"/>
      <c r="BX185" s="82"/>
      <c r="BY185" s="82"/>
      <c r="BZ185" s="82"/>
      <c r="CA185" s="82"/>
      <c r="CB185" s="82"/>
      <c r="CC185" s="82"/>
      <c r="CD185" s="82"/>
      <c r="CE185" s="63"/>
    </row>
    <row r="186" spans="1:87" x14ac:dyDescent="0.2">
      <c r="A186" s="53" t="s">
        <v>642</v>
      </c>
      <c r="B186" s="6" t="s">
        <v>643</v>
      </c>
      <c r="C186" t="s">
        <v>644</v>
      </c>
      <c r="D186" t="s">
        <v>525</v>
      </c>
      <c r="E186" t="s">
        <v>645</v>
      </c>
      <c r="F186" s="10"/>
      <c r="G186" s="10"/>
      <c r="H186" s="60"/>
      <c r="I186" s="61"/>
      <c r="J186" s="13" t="s">
        <v>150</v>
      </c>
      <c r="K186" s="18">
        <v>187</v>
      </c>
      <c r="L186" s="18">
        <v>7.13</v>
      </c>
      <c r="M186" s="63" t="s">
        <v>152</v>
      </c>
      <c r="N186" s="18" t="s">
        <v>207</v>
      </c>
      <c r="O186" s="18" t="s">
        <v>152</v>
      </c>
      <c r="P186" s="18" t="s">
        <v>152</v>
      </c>
      <c r="Q186" s="18" t="s">
        <v>152</v>
      </c>
      <c r="R186" s="18" t="s">
        <v>152</v>
      </c>
      <c r="S186" s="66">
        <v>7.0000000000000007E-2</v>
      </c>
      <c r="T186" s="66">
        <v>0.62</v>
      </c>
      <c r="U186" s="66">
        <v>0</v>
      </c>
      <c r="V186" s="66">
        <v>0.38</v>
      </c>
      <c r="W186" s="29" t="s">
        <v>152</v>
      </c>
      <c r="X186" s="18" t="s">
        <v>150</v>
      </c>
      <c r="Y186" s="74">
        <v>10.15</v>
      </c>
      <c r="Z186" s="74">
        <v>30.27</v>
      </c>
      <c r="AA186" s="74">
        <v>2.66</v>
      </c>
      <c r="AB186" s="74">
        <v>10.47</v>
      </c>
      <c r="AC186" s="74">
        <v>26.36</v>
      </c>
      <c r="AD186" s="74">
        <v>2.96</v>
      </c>
      <c r="AE186" s="74">
        <v>1.44</v>
      </c>
      <c r="AF186" s="74">
        <v>7.13</v>
      </c>
      <c r="AG186" s="74">
        <v>5.5</v>
      </c>
      <c r="AH186" s="74">
        <v>1.83</v>
      </c>
      <c r="AI186" s="74">
        <v>7.27</v>
      </c>
      <c r="AJ186" s="74">
        <v>5.17</v>
      </c>
      <c r="AK186" s="74">
        <v>44.35</v>
      </c>
      <c r="AL186" s="74">
        <v>14.54</v>
      </c>
      <c r="AM186" s="74">
        <v>-2.1800000000000002</v>
      </c>
      <c r="AN186" s="74">
        <v>89.09</v>
      </c>
      <c r="AO186" s="74">
        <v>25.06</v>
      </c>
      <c r="AP186" s="74">
        <v>-2</v>
      </c>
      <c r="AQ186" s="74"/>
      <c r="AR186" s="74"/>
      <c r="AS186" s="74"/>
      <c r="AT186" s="74"/>
      <c r="AU186" s="74"/>
      <c r="AV186" s="74"/>
      <c r="AW186" s="74"/>
      <c r="AX186" s="74"/>
      <c r="AY186" s="74"/>
      <c r="AZ186" s="74"/>
      <c r="BA186" s="74"/>
      <c r="BB186" s="74"/>
      <c r="BC186" s="74"/>
      <c r="BD186" s="74"/>
      <c r="BE186" s="74"/>
      <c r="BF186" s="74"/>
      <c r="BG186" s="74"/>
      <c r="BH186" s="74"/>
      <c r="BI186" s="79"/>
      <c r="BJ186" s="79"/>
      <c r="BK186" s="79"/>
      <c r="BL186" s="79"/>
      <c r="BM186" s="79"/>
      <c r="BN186" s="79"/>
      <c r="BO186" s="82"/>
      <c r="BP186" s="82"/>
      <c r="BQ186" s="82"/>
      <c r="BR186" s="82"/>
      <c r="BS186" s="82"/>
      <c r="BT186" s="82"/>
      <c r="BU186" s="82"/>
      <c r="BV186" s="82"/>
      <c r="BW186" s="82"/>
      <c r="BX186" s="82"/>
      <c r="BY186" s="82"/>
      <c r="BZ186" s="82"/>
      <c r="CA186" s="82"/>
      <c r="CB186" s="82"/>
      <c r="CC186" s="82"/>
      <c r="CD186" s="82"/>
      <c r="CE186" s="63"/>
    </row>
    <row r="187" spans="1:87" x14ac:dyDescent="0.2">
      <c r="A187" s="53" t="s">
        <v>646</v>
      </c>
      <c r="B187" s="6" t="s">
        <v>647</v>
      </c>
      <c r="C187" t="s">
        <v>644</v>
      </c>
      <c r="D187" t="s">
        <v>525</v>
      </c>
      <c r="E187" t="s">
        <v>648</v>
      </c>
      <c r="F187" s="10"/>
      <c r="G187" s="10"/>
      <c r="H187" s="60"/>
      <c r="I187" s="61"/>
      <c r="J187" s="13" t="s">
        <v>150</v>
      </c>
      <c r="K187" s="18">
        <v>159</v>
      </c>
      <c r="L187" s="18">
        <v>3.78</v>
      </c>
      <c r="M187" s="63" t="s">
        <v>152</v>
      </c>
      <c r="N187" s="18" t="s">
        <v>207</v>
      </c>
      <c r="O187" s="18" t="s">
        <v>152</v>
      </c>
      <c r="P187" s="18" t="s">
        <v>152</v>
      </c>
      <c r="Q187" s="18" t="s">
        <v>152</v>
      </c>
      <c r="R187" s="18" t="s">
        <v>152</v>
      </c>
      <c r="S187" s="66">
        <v>0.08</v>
      </c>
      <c r="T187" s="66">
        <v>0.68</v>
      </c>
      <c r="U187" s="66">
        <v>0</v>
      </c>
      <c r="V187" s="66">
        <v>0.35</v>
      </c>
      <c r="W187" s="25" t="s">
        <v>152</v>
      </c>
      <c r="X187" s="18" t="s">
        <v>150</v>
      </c>
      <c r="Y187" s="74">
        <v>6.92</v>
      </c>
      <c r="Z187" s="74">
        <v>19.420000000000002</v>
      </c>
      <c r="AA187" s="74">
        <v>3.56</v>
      </c>
      <c r="AB187" s="74">
        <v>11.78</v>
      </c>
      <c r="AC187" s="74">
        <v>22.06</v>
      </c>
      <c r="AD187" s="74">
        <v>1.99</v>
      </c>
      <c r="AE187" s="74">
        <v>1.97</v>
      </c>
      <c r="AF187" s="74">
        <v>7.53</v>
      </c>
      <c r="AG187" s="74">
        <v>4.79</v>
      </c>
      <c r="AH187" s="74">
        <v>2.0299999999999998</v>
      </c>
      <c r="AI187" s="74">
        <v>6.87</v>
      </c>
      <c r="AJ187" s="74">
        <v>4.5999999999999996</v>
      </c>
      <c r="AK187" s="74">
        <v>44.42</v>
      </c>
      <c r="AL187" s="74">
        <v>14.08</v>
      </c>
      <c r="AM187" s="74">
        <v>-2.06</v>
      </c>
      <c r="AN187" s="74">
        <v>88.52</v>
      </c>
      <c r="AO187" s="74">
        <v>25.39</v>
      </c>
      <c r="AP187" s="74">
        <v>-1.88</v>
      </c>
      <c r="AQ187" s="74"/>
      <c r="AR187" s="74"/>
      <c r="AS187" s="74"/>
      <c r="AT187" s="74"/>
      <c r="AU187" s="74"/>
      <c r="AV187" s="74"/>
      <c r="AW187" s="74"/>
      <c r="AX187" s="74"/>
      <c r="AY187" s="74"/>
      <c r="AZ187" s="74"/>
      <c r="BA187" s="74"/>
      <c r="BB187" s="74"/>
      <c r="BC187" s="74"/>
      <c r="BD187" s="74"/>
      <c r="BE187" s="74"/>
      <c r="BF187" s="74"/>
      <c r="BG187" s="74"/>
      <c r="BH187" s="74"/>
      <c r="BI187" s="79"/>
      <c r="BJ187" s="79"/>
      <c r="BK187" s="79"/>
      <c r="BL187" s="79"/>
      <c r="BM187" s="79"/>
      <c r="BN187" s="79"/>
      <c r="BO187" s="82"/>
      <c r="BP187" s="82"/>
      <c r="BQ187" s="82"/>
      <c r="BR187" s="82"/>
      <c r="BS187" s="82"/>
      <c r="BT187" s="82"/>
      <c r="BU187" s="82"/>
      <c r="BV187" s="82"/>
      <c r="BW187" s="82"/>
      <c r="BX187" s="82"/>
      <c r="BY187" s="82"/>
      <c r="BZ187" s="82"/>
      <c r="CA187" s="82"/>
      <c r="CB187" s="82"/>
      <c r="CC187" s="82"/>
      <c r="CD187" s="82"/>
      <c r="CE187" s="63"/>
    </row>
    <row r="188" spans="1:87" x14ac:dyDescent="0.2">
      <c r="A188" s="53" t="s">
        <v>649</v>
      </c>
      <c r="B188" s="6" t="s">
        <v>650</v>
      </c>
      <c r="C188" t="s">
        <v>651</v>
      </c>
      <c r="D188" t="s">
        <v>157</v>
      </c>
      <c r="E188" t="s">
        <v>652</v>
      </c>
      <c r="F188" s="12" t="s">
        <v>149</v>
      </c>
      <c r="G188" s="10"/>
      <c r="H188" s="12" t="s">
        <v>149</v>
      </c>
      <c r="I188" s="12" t="s">
        <v>149</v>
      </c>
      <c r="J188" s="12" t="s">
        <v>149</v>
      </c>
      <c r="K188" s="18">
        <v>29</v>
      </c>
      <c r="L188" s="18">
        <v>271</v>
      </c>
      <c r="M188" s="63">
        <v>756647</v>
      </c>
      <c r="N188" s="18" t="s">
        <v>151</v>
      </c>
      <c r="O188" s="18">
        <v>1</v>
      </c>
      <c r="P188" s="18" t="s">
        <v>152</v>
      </c>
      <c r="Q188" s="72" t="s">
        <v>152</v>
      </c>
      <c r="R188" s="72" t="s">
        <v>152</v>
      </c>
      <c r="S188" s="66">
        <v>0.46</v>
      </c>
      <c r="T188" s="66">
        <v>0.41</v>
      </c>
      <c r="U188" s="66">
        <v>0.51</v>
      </c>
      <c r="V188" s="66">
        <v>0.3</v>
      </c>
      <c r="W188" s="29" t="s">
        <v>152</v>
      </c>
      <c r="X188" s="18" t="s">
        <v>150</v>
      </c>
      <c r="Y188" s="74">
        <v>15.62</v>
      </c>
      <c r="Z188" s="74">
        <v>21.81</v>
      </c>
      <c r="AA188" s="74">
        <v>3.07</v>
      </c>
      <c r="AB188" s="74">
        <v>23.07</v>
      </c>
      <c r="AC188" s="74">
        <v>17.55</v>
      </c>
      <c r="AD188" s="74">
        <v>2.66</v>
      </c>
      <c r="AE188" s="74">
        <v>3.48</v>
      </c>
      <c r="AF188" s="74">
        <v>16.46</v>
      </c>
      <c r="AG188" s="74">
        <v>5.37</v>
      </c>
      <c r="AH188" s="74">
        <v>6.03</v>
      </c>
      <c r="AI188" s="74">
        <v>17.78</v>
      </c>
      <c r="AJ188" s="74">
        <v>5.3</v>
      </c>
      <c r="AK188" s="74">
        <v>6.07</v>
      </c>
      <c r="AL188" s="74">
        <v>17.98</v>
      </c>
      <c r="AM188" s="74">
        <v>5.29</v>
      </c>
      <c r="AN188" s="74">
        <v>5.41</v>
      </c>
      <c r="AO188" s="74">
        <v>17.18</v>
      </c>
      <c r="AP188" s="74">
        <v>5.25</v>
      </c>
      <c r="AQ188" s="74">
        <v>27.59</v>
      </c>
      <c r="AR188" s="74">
        <v>45.49</v>
      </c>
      <c r="AS188" s="74">
        <v>1.06</v>
      </c>
      <c r="AT188" s="74">
        <v>100</v>
      </c>
      <c r="AU188" s="74">
        <v>0</v>
      </c>
      <c r="AV188" s="74"/>
      <c r="AW188" s="74">
        <v>100</v>
      </c>
      <c r="AX188" s="74">
        <v>0</v>
      </c>
      <c r="AY188" s="74"/>
      <c r="AZ188" s="74"/>
      <c r="BA188" s="74"/>
      <c r="BB188" s="74"/>
      <c r="BC188" s="74"/>
      <c r="BD188" s="74"/>
      <c r="BE188" s="74"/>
      <c r="BF188" s="74"/>
      <c r="BG188" s="74"/>
      <c r="BH188" s="74"/>
      <c r="BI188" s="79">
        <v>17642.900000000001</v>
      </c>
      <c r="BJ188" s="79">
        <v>14684.83</v>
      </c>
      <c r="BK188" s="79"/>
      <c r="BL188" s="79">
        <v>7621.65</v>
      </c>
      <c r="BM188" s="79">
        <v>49032.29</v>
      </c>
      <c r="BN188" s="79">
        <v>50</v>
      </c>
      <c r="BO188" s="82">
        <v>19.2</v>
      </c>
      <c r="BP188" s="82">
        <v>29.18</v>
      </c>
      <c r="BQ188" s="82">
        <v>65</v>
      </c>
      <c r="BR188" s="82">
        <v>2.73</v>
      </c>
      <c r="BS188" s="82">
        <v>3.43</v>
      </c>
      <c r="BT188" s="82">
        <v>1</v>
      </c>
      <c r="BU188" s="82">
        <v>0.9</v>
      </c>
      <c r="BV188" s="82">
        <v>0.33</v>
      </c>
      <c r="BW188" s="82">
        <v>1</v>
      </c>
      <c r="BX188" s="82">
        <v>0.9</v>
      </c>
      <c r="BY188" s="82">
        <v>0.33</v>
      </c>
      <c r="BZ188" s="82">
        <v>1</v>
      </c>
      <c r="CA188" s="82">
        <v>0.9</v>
      </c>
      <c r="CB188" s="82">
        <v>0.33</v>
      </c>
      <c r="CC188" s="82">
        <v>1</v>
      </c>
      <c r="CD188" s="82">
        <v>203</v>
      </c>
      <c r="CE188" s="63">
        <v>756647</v>
      </c>
    </row>
    <row r="189" spans="1:87" x14ac:dyDescent="0.2">
      <c r="A189" s="53" t="s">
        <v>653</v>
      </c>
      <c r="B189" s="6" t="s">
        <v>654</v>
      </c>
      <c r="C189" t="s">
        <v>651</v>
      </c>
      <c r="D189" s="6" t="s">
        <v>174</v>
      </c>
      <c r="E189" t="s">
        <v>655</v>
      </c>
      <c r="F189" s="12" t="s">
        <v>149</v>
      </c>
      <c r="G189" s="10"/>
      <c r="H189" s="11"/>
      <c r="I189" s="12" t="s">
        <v>149</v>
      </c>
      <c r="J189" s="13" t="s">
        <v>150</v>
      </c>
      <c r="K189" s="18">
        <v>66</v>
      </c>
      <c r="L189" s="18">
        <v>189</v>
      </c>
      <c r="M189" s="63">
        <v>607575</v>
      </c>
      <c r="N189" s="18" t="s">
        <v>151</v>
      </c>
      <c r="O189" s="18">
        <v>3</v>
      </c>
      <c r="P189" s="18" t="s">
        <v>152</v>
      </c>
      <c r="Q189" s="24" t="s">
        <v>152</v>
      </c>
      <c r="R189" s="24" t="s">
        <v>152</v>
      </c>
      <c r="S189" s="66">
        <v>0.33</v>
      </c>
      <c r="T189" s="66">
        <v>0.54</v>
      </c>
      <c r="U189" s="66">
        <v>0.05</v>
      </c>
      <c r="V189" s="66">
        <v>0.15</v>
      </c>
      <c r="W189" s="29" t="s">
        <v>152</v>
      </c>
      <c r="X189" s="18" t="s">
        <v>150</v>
      </c>
      <c r="Y189" s="74">
        <v>4</v>
      </c>
      <c r="Z189" s="74">
        <v>18.89</v>
      </c>
      <c r="AA189" s="74">
        <v>5.0999999999999996</v>
      </c>
      <c r="AB189" s="74">
        <v>13</v>
      </c>
      <c r="AC189" s="74">
        <v>13.92</v>
      </c>
      <c r="AD189" s="74">
        <v>1.6</v>
      </c>
      <c r="AE189" s="74">
        <v>0</v>
      </c>
      <c r="AF189" s="74">
        <v>1.32</v>
      </c>
      <c r="AG189" s="74">
        <v>5.0999999999999996</v>
      </c>
      <c r="AH189" s="74">
        <v>9</v>
      </c>
      <c r="AI189" s="74">
        <v>9.36</v>
      </c>
      <c r="AJ189" s="74">
        <v>2</v>
      </c>
      <c r="AK189" s="74">
        <v>10</v>
      </c>
      <c r="AL189" s="74">
        <v>11.89</v>
      </c>
      <c r="AM189" s="74">
        <v>2.1</v>
      </c>
      <c r="AN189" s="74">
        <v>9</v>
      </c>
      <c r="AO189" s="74">
        <v>18.850000000000001</v>
      </c>
      <c r="AP189" s="74">
        <v>4.3</v>
      </c>
      <c r="AQ189" s="74">
        <v>8</v>
      </c>
      <c r="AR189" s="74">
        <v>11.25</v>
      </c>
      <c r="AS189" s="74">
        <v>3.6</v>
      </c>
      <c r="AT189" s="74">
        <v>11</v>
      </c>
      <c r="AU189" s="74">
        <v>14.54</v>
      </c>
      <c r="AV189" s="74">
        <v>2.5</v>
      </c>
      <c r="AW189" s="74">
        <v>11</v>
      </c>
      <c r="AX189" s="74">
        <v>23.05</v>
      </c>
      <c r="AY189" s="74">
        <v>3.4</v>
      </c>
      <c r="AZ189" s="74"/>
      <c r="BA189" s="74"/>
      <c r="BB189" s="74"/>
      <c r="BC189" s="74"/>
      <c r="BD189" s="74"/>
      <c r="BE189" s="74"/>
      <c r="BF189" s="74"/>
      <c r="BG189" s="74"/>
      <c r="BH189" s="74"/>
      <c r="BI189" s="79"/>
      <c r="BJ189" s="79"/>
      <c r="BK189" s="79"/>
      <c r="BL189" s="79"/>
      <c r="BM189" s="79"/>
      <c r="BN189" s="79"/>
      <c r="BO189" s="82"/>
      <c r="BP189" s="82"/>
      <c r="BQ189" s="82"/>
      <c r="BR189" s="82"/>
      <c r="BS189" s="82"/>
      <c r="BT189" s="82"/>
      <c r="BU189" s="82"/>
      <c r="BV189" s="82"/>
      <c r="BW189" s="82"/>
      <c r="BX189" s="82"/>
      <c r="BY189" s="82"/>
      <c r="BZ189" s="82"/>
      <c r="CA189" s="82"/>
      <c r="CB189" s="82"/>
      <c r="CC189" s="82"/>
      <c r="CD189" s="82"/>
      <c r="CE189" s="63"/>
      <c r="CF189" s="83"/>
      <c r="CG189" s="83"/>
      <c r="CH189" s="83"/>
      <c r="CI189" s="83"/>
    </row>
    <row r="190" spans="1:87" x14ac:dyDescent="0.2">
      <c r="A190" s="53" t="s">
        <v>656</v>
      </c>
      <c r="B190" s="6" t="s">
        <v>657</v>
      </c>
      <c r="C190" t="s">
        <v>658</v>
      </c>
      <c r="D190" t="s">
        <v>174</v>
      </c>
      <c r="E190" t="s">
        <v>659</v>
      </c>
      <c r="F190" s="10"/>
      <c r="G190" s="10"/>
      <c r="H190" s="11"/>
      <c r="I190" s="12" t="s">
        <v>149</v>
      </c>
      <c r="J190" s="13" t="s">
        <v>150</v>
      </c>
      <c r="K190" s="18">
        <v>109</v>
      </c>
      <c r="L190" s="18">
        <v>230</v>
      </c>
      <c r="M190" s="63" t="s">
        <v>152</v>
      </c>
      <c r="N190" s="18" t="s">
        <v>151</v>
      </c>
      <c r="O190" s="18">
        <v>43</v>
      </c>
      <c r="P190" s="18" t="s">
        <v>152</v>
      </c>
      <c r="Q190" s="24" t="s">
        <v>152</v>
      </c>
      <c r="R190" s="24" t="s">
        <v>152</v>
      </c>
      <c r="S190" s="66">
        <v>0.15</v>
      </c>
      <c r="T190" s="66">
        <v>0.39</v>
      </c>
      <c r="U190" s="66">
        <v>0</v>
      </c>
      <c r="V190" s="66">
        <v>0.62</v>
      </c>
      <c r="W190" s="29" t="s">
        <v>152</v>
      </c>
      <c r="X190" s="18" t="s">
        <v>150</v>
      </c>
      <c r="Y190" s="74">
        <v>13</v>
      </c>
      <c r="Z190" s="74">
        <v>29</v>
      </c>
      <c r="AA190" s="74">
        <v>1.93</v>
      </c>
      <c r="AB190" s="74">
        <v>30</v>
      </c>
      <c r="AC190" s="74">
        <v>31.08</v>
      </c>
      <c r="AD190" s="74">
        <v>1.08</v>
      </c>
      <c r="AE190" s="74">
        <v>4</v>
      </c>
      <c r="AF190" s="74">
        <v>9.64</v>
      </c>
      <c r="AG190" s="74">
        <v>2.84</v>
      </c>
      <c r="AH190" s="74">
        <v>5</v>
      </c>
      <c r="AI190" s="74">
        <v>8.99</v>
      </c>
      <c r="AJ190" s="74">
        <v>2.78</v>
      </c>
      <c r="AK190" s="74">
        <v>10</v>
      </c>
      <c r="AL190" s="74">
        <v>16.21</v>
      </c>
      <c r="AM190" s="74">
        <v>1.74</v>
      </c>
      <c r="AN190" s="74">
        <v>14</v>
      </c>
      <c r="AO190" s="74">
        <v>30.15</v>
      </c>
      <c r="AP190" s="74">
        <v>2.4500000000000002</v>
      </c>
      <c r="AQ190" s="74">
        <v>0</v>
      </c>
      <c r="AR190" s="74">
        <v>0</v>
      </c>
      <c r="AS190" s="74" t="s">
        <v>152</v>
      </c>
      <c r="AT190" s="74">
        <v>100</v>
      </c>
      <c r="AU190" s="74">
        <v>0</v>
      </c>
      <c r="AV190" s="74"/>
      <c r="AW190" s="74">
        <v>100</v>
      </c>
      <c r="AX190" s="74">
        <v>0</v>
      </c>
      <c r="AY190" s="74"/>
      <c r="AZ190" s="74"/>
      <c r="BA190" s="74"/>
      <c r="BB190" s="74"/>
      <c r="BC190" s="74"/>
      <c r="BD190" s="74"/>
      <c r="BE190" s="74"/>
      <c r="BF190" s="74"/>
      <c r="BG190" s="74"/>
      <c r="BH190" s="74"/>
      <c r="BI190" s="79"/>
      <c r="BJ190" s="79"/>
      <c r="BK190" s="79"/>
      <c r="BL190" s="79"/>
      <c r="BM190" s="79"/>
      <c r="BN190" s="79"/>
      <c r="BO190" s="82"/>
      <c r="BP190" s="82"/>
      <c r="BQ190" s="82"/>
      <c r="BR190" s="82"/>
      <c r="BS190" s="82"/>
      <c r="BT190" s="82"/>
      <c r="BU190" s="82"/>
      <c r="BV190" s="82"/>
      <c r="BW190" s="82"/>
      <c r="BX190" s="82"/>
      <c r="BY190" s="82"/>
      <c r="BZ190" s="82"/>
      <c r="CA190" s="82"/>
      <c r="CB190" s="82"/>
      <c r="CC190" s="82"/>
      <c r="CD190" s="82"/>
      <c r="CE190" s="63"/>
      <c r="CF190" s="33"/>
    </row>
    <row r="191" spans="1:87" x14ac:dyDescent="0.2">
      <c r="A191" s="53" t="s">
        <v>660</v>
      </c>
      <c r="B191" s="6" t="s">
        <v>661</v>
      </c>
      <c r="C191" t="s">
        <v>651</v>
      </c>
      <c r="D191" t="s">
        <v>157</v>
      </c>
      <c r="E191" t="s">
        <v>661</v>
      </c>
      <c r="F191" s="12" t="s">
        <v>149</v>
      </c>
      <c r="G191" s="10"/>
      <c r="H191" s="12" t="s">
        <v>149</v>
      </c>
      <c r="I191" s="12" t="s">
        <v>149</v>
      </c>
      <c r="J191" s="12" t="s">
        <v>149</v>
      </c>
      <c r="K191" s="18">
        <v>30</v>
      </c>
      <c r="L191" s="18">
        <v>235</v>
      </c>
      <c r="M191" s="63">
        <v>1619500</v>
      </c>
      <c r="N191" s="18" t="s">
        <v>151</v>
      </c>
      <c r="O191" s="18">
        <v>2</v>
      </c>
      <c r="P191" s="18" t="s">
        <v>152</v>
      </c>
      <c r="Q191" s="24" t="s">
        <v>152</v>
      </c>
      <c r="R191" s="24" t="s">
        <v>152</v>
      </c>
      <c r="S191" s="66">
        <v>0.55000000000000004</v>
      </c>
      <c r="T191" s="66">
        <v>0.56000000000000005</v>
      </c>
      <c r="U191" s="66">
        <v>0.19</v>
      </c>
      <c r="V191" s="66">
        <v>0.34</v>
      </c>
      <c r="W191" s="29" t="s">
        <v>152</v>
      </c>
      <c r="X191" s="18" t="s">
        <v>150</v>
      </c>
      <c r="Y191" s="74">
        <v>53</v>
      </c>
      <c r="Z191" s="74">
        <v>46.61</v>
      </c>
      <c r="AA191" s="74">
        <v>-0.1</v>
      </c>
      <c r="AB191" s="74">
        <v>66</v>
      </c>
      <c r="AC191" s="74">
        <v>39.97</v>
      </c>
      <c r="AD191" s="74">
        <v>-0.57999999999999996</v>
      </c>
      <c r="AE191" s="74">
        <v>12</v>
      </c>
      <c r="AF191" s="74">
        <v>13.44</v>
      </c>
      <c r="AG191" s="74">
        <v>1.1499999999999999</v>
      </c>
      <c r="AH191" s="74">
        <v>13</v>
      </c>
      <c r="AI191" s="74">
        <v>12.92</v>
      </c>
      <c r="AJ191" s="74">
        <v>1.43</v>
      </c>
      <c r="AK191" s="74">
        <v>13</v>
      </c>
      <c r="AL191" s="74">
        <v>12.73</v>
      </c>
      <c r="AM191" s="74">
        <v>1.46</v>
      </c>
      <c r="AN191" s="74">
        <v>8</v>
      </c>
      <c r="AO191" s="74">
        <v>8.4700000000000006</v>
      </c>
      <c r="AP191" s="74">
        <v>1.7</v>
      </c>
      <c r="AQ191" s="74">
        <v>3</v>
      </c>
      <c r="AR191" s="74">
        <v>18.260000000000002</v>
      </c>
      <c r="AS191" s="74">
        <v>5.48</v>
      </c>
      <c r="AT191" s="74">
        <v>100</v>
      </c>
      <c r="AU191" s="74">
        <v>0</v>
      </c>
      <c r="AV191" s="74"/>
      <c r="AW191" s="74">
        <v>100</v>
      </c>
      <c r="AX191" s="74">
        <v>0</v>
      </c>
      <c r="AY191" s="74"/>
      <c r="AZ191" s="74"/>
      <c r="BA191" s="74"/>
      <c r="BB191" s="74"/>
      <c r="BC191" s="74"/>
      <c r="BD191" s="74"/>
      <c r="BE191" s="74"/>
      <c r="BF191" s="74"/>
      <c r="BG191" s="74"/>
      <c r="BH191" s="74"/>
      <c r="BI191" s="79"/>
      <c r="BJ191" s="79"/>
      <c r="BK191" s="79"/>
      <c r="BL191" s="79">
        <v>-142500</v>
      </c>
      <c r="BM191" s="79">
        <v>378302.12</v>
      </c>
      <c r="BN191" s="79"/>
      <c r="BO191" s="82">
        <v>-12.6</v>
      </c>
      <c r="BP191" s="82">
        <v>22.79</v>
      </c>
      <c r="BQ191" s="82">
        <v>-51</v>
      </c>
      <c r="BR191" s="82">
        <v>1</v>
      </c>
      <c r="BS191" s="82">
        <v>0</v>
      </c>
      <c r="BT191" s="82">
        <v>1</v>
      </c>
      <c r="BU191" s="82">
        <v>0.91</v>
      </c>
      <c r="BV191" s="82">
        <v>0.32</v>
      </c>
      <c r="BW191" s="82">
        <v>1</v>
      </c>
      <c r="BX191" s="82">
        <v>0.91</v>
      </c>
      <c r="BY191" s="82">
        <v>0.14000000000000001</v>
      </c>
      <c r="BZ191" s="82">
        <v>0.82</v>
      </c>
      <c r="CA191" s="82">
        <v>0.99</v>
      </c>
      <c r="CB191" s="82">
        <v>0.02</v>
      </c>
      <c r="CC191" s="82">
        <v>1</v>
      </c>
      <c r="CD191" s="82">
        <v>300</v>
      </c>
      <c r="CE191" s="63">
        <v>1619500</v>
      </c>
      <c r="CF191" s="33"/>
    </row>
    <row r="192" spans="1:87" x14ac:dyDescent="0.2">
      <c r="A192" s="53" t="s">
        <v>662</v>
      </c>
      <c r="B192" s="6" t="s">
        <v>663</v>
      </c>
      <c r="C192" t="s">
        <v>651</v>
      </c>
      <c r="D192" t="s">
        <v>174</v>
      </c>
      <c r="E192" t="s">
        <v>664</v>
      </c>
      <c r="F192" s="9"/>
      <c r="G192" s="10"/>
      <c r="H192" s="9"/>
      <c r="I192" s="12" t="s">
        <v>149</v>
      </c>
      <c r="J192" s="62"/>
      <c r="K192" s="18">
        <v>76</v>
      </c>
      <c r="L192" s="18">
        <v>143</v>
      </c>
      <c r="M192" s="63">
        <v>112000</v>
      </c>
      <c r="N192" s="22" t="s">
        <v>207</v>
      </c>
      <c r="O192" s="65" t="s">
        <v>152</v>
      </c>
      <c r="P192" s="18" t="s">
        <v>152</v>
      </c>
      <c r="Q192" s="24" t="s">
        <v>152</v>
      </c>
      <c r="R192" s="24" t="s">
        <v>152</v>
      </c>
      <c r="S192" s="66">
        <v>0.83</v>
      </c>
      <c r="T192" s="66">
        <v>0.86</v>
      </c>
      <c r="U192" s="66">
        <v>0.13</v>
      </c>
      <c r="V192" s="66">
        <v>0.28000000000000003</v>
      </c>
      <c r="W192" s="29" t="s">
        <v>152</v>
      </c>
      <c r="X192" s="18" t="s">
        <v>150</v>
      </c>
      <c r="Y192" s="74">
        <v>85.75</v>
      </c>
      <c r="Z192" s="74">
        <v>33.99</v>
      </c>
      <c r="AA192" s="74">
        <v>-2.0699999999999998</v>
      </c>
      <c r="AB192" s="74">
        <v>89</v>
      </c>
      <c r="AC192" s="74">
        <v>28.82</v>
      </c>
      <c r="AD192" s="74">
        <v>-2.52</v>
      </c>
      <c r="AE192" s="74">
        <v>8.3000000000000007</v>
      </c>
      <c r="AF192" s="74">
        <v>9.49</v>
      </c>
      <c r="AG192" s="74">
        <v>3.72</v>
      </c>
      <c r="AH192" s="74">
        <v>8.89</v>
      </c>
      <c r="AI192" s="74">
        <v>9.5399999999999991</v>
      </c>
      <c r="AJ192" s="74">
        <v>3.47</v>
      </c>
      <c r="AK192" s="74">
        <v>8.8699999999999992</v>
      </c>
      <c r="AL192" s="74">
        <v>9.49</v>
      </c>
      <c r="AM192" s="74">
        <v>3.54</v>
      </c>
      <c r="AN192" s="74">
        <v>6.32</v>
      </c>
      <c r="AO192" s="74">
        <v>6.83</v>
      </c>
      <c r="AP192" s="74">
        <v>2.61</v>
      </c>
      <c r="AQ192" s="74">
        <v>6.52</v>
      </c>
      <c r="AR192" s="74">
        <v>11.34</v>
      </c>
      <c r="AS192" s="74">
        <v>4.8</v>
      </c>
      <c r="AT192" s="74">
        <v>6.22</v>
      </c>
      <c r="AU192" s="74">
        <v>11.18</v>
      </c>
      <c r="AV192" s="74">
        <v>4.83</v>
      </c>
      <c r="AW192" s="74">
        <v>6.49</v>
      </c>
      <c r="AX192" s="74">
        <v>8.4</v>
      </c>
      <c r="AY192" s="74">
        <v>3.22</v>
      </c>
      <c r="AZ192" s="74"/>
      <c r="BA192" s="74"/>
      <c r="BB192" s="74"/>
      <c r="BC192" s="74"/>
      <c r="BD192" s="74"/>
      <c r="BE192" s="74"/>
      <c r="BF192" s="74"/>
      <c r="BG192" s="74"/>
      <c r="BH192" s="74"/>
      <c r="BI192" s="79">
        <v>-51000</v>
      </c>
      <c r="BJ192" s="79">
        <v>35776.33</v>
      </c>
      <c r="BK192" s="79">
        <v>-105800</v>
      </c>
      <c r="BL192" s="79">
        <v>-22769.1</v>
      </c>
      <c r="BM192" s="79">
        <v>24088.65</v>
      </c>
      <c r="BN192" s="79"/>
      <c r="BO192" s="82">
        <v>-62.5</v>
      </c>
      <c r="BP192" s="82">
        <v>43.87</v>
      </c>
      <c r="BQ192" s="82">
        <v>-125</v>
      </c>
      <c r="BR192" s="82">
        <v>0.5</v>
      </c>
      <c r="BS192" s="82">
        <v>0.16</v>
      </c>
      <c r="BT192" s="82">
        <v>0.51</v>
      </c>
      <c r="BU192" s="82">
        <v>0.66</v>
      </c>
      <c r="BV192" s="82">
        <v>0.3</v>
      </c>
      <c r="BW192" s="82">
        <v>1</v>
      </c>
      <c r="BX192" s="82">
        <v>0.56999999999999995</v>
      </c>
      <c r="BY192" s="82">
        <v>0.22</v>
      </c>
      <c r="BZ192" s="82">
        <v>0.53</v>
      </c>
      <c r="CA192" s="82">
        <v>0.98</v>
      </c>
      <c r="CB192" s="82">
        <v>0.04</v>
      </c>
      <c r="CC192" s="82">
        <v>1</v>
      </c>
      <c r="CD192" s="82">
        <v>299</v>
      </c>
      <c r="CE192" s="63">
        <v>217800</v>
      </c>
    </row>
    <row r="193" spans="1:84" x14ac:dyDescent="0.2">
      <c r="A193" s="53" t="s">
        <v>665</v>
      </c>
      <c r="B193" s="6" t="s">
        <v>666</v>
      </c>
      <c r="C193" t="s">
        <v>651</v>
      </c>
      <c r="D193" t="s">
        <v>295</v>
      </c>
      <c r="E193" t="s">
        <v>667</v>
      </c>
      <c r="F193" s="10"/>
      <c r="G193" s="10"/>
      <c r="H193" s="9"/>
      <c r="I193" s="12" t="s">
        <v>149</v>
      </c>
      <c r="J193" s="10"/>
      <c r="K193" s="18">
        <v>844</v>
      </c>
      <c r="L193" s="18">
        <v>10.88</v>
      </c>
      <c r="M193" s="63">
        <v>94825504</v>
      </c>
      <c r="N193" s="22" t="s">
        <v>207</v>
      </c>
      <c r="O193" s="65" t="s">
        <v>152</v>
      </c>
      <c r="P193" s="18" t="s">
        <v>152</v>
      </c>
      <c r="Q193" s="24" t="s">
        <v>152</v>
      </c>
      <c r="R193" s="24" t="s">
        <v>152</v>
      </c>
      <c r="S193" s="66">
        <v>0.1</v>
      </c>
      <c r="T193" s="66">
        <v>0.54</v>
      </c>
      <c r="U193" s="66">
        <v>0</v>
      </c>
      <c r="V193" s="66">
        <v>0.77</v>
      </c>
      <c r="W193" s="29" t="s">
        <v>152</v>
      </c>
      <c r="X193" s="18" t="s">
        <v>150</v>
      </c>
      <c r="Y193" s="74">
        <v>0.36</v>
      </c>
      <c r="Z193" s="74">
        <v>2.29</v>
      </c>
      <c r="AA193" s="74">
        <v>8.7899999999999991</v>
      </c>
      <c r="AB193" s="74">
        <v>4.71</v>
      </c>
      <c r="AC193" s="74">
        <v>11.07</v>
      </c>
      <c r="AD193" s="74">
        <v>4</v>
      </c>
      <c r="AE193" s="74">
        <v>0.37</v>
      </c>
      <c r="AF193" s="74">
        <v>4.13</v>
      </c>
      <c r="AG193" s="74">
        <v>13.5</v>
      </c>
      <c r="AH193" s="74">
        <v>4.62</v>
      </c>
      <c r="AI193" s="74">
        <v>6.39</v>
      </c>
      <c r="AJ193" s="74">
        <v>1.63</v>
      </c>
      <c r="AK193" s="74">
        <v>27.38</v>
      </c>
      <c r="AL193" s="74">
        <v>20.86</v>
      </c>
      <c r="AM193" s="74">
        <v>7.0000000000000007E-2</v>
      </c>
      <c r="AN193" s="74">
        <v>56.58</v>
      </c>
      <c r="AO193" s="74">
        <v>40.1</v>
      </c>
      <c r="AP193" s="74">
        <v>0.05</v>
      </c>
      <c r="AQ193" s="74">
        <v>2.4700000000000002</v>
      </c>
      <c r="AR193" s="74">
        <v>15.52</v>
      </c>
      <c r="AS193" s="74">
        <v>6.14</v>
      </c>
      <c r="AT193" s="74">
        <v>100</v>
      </c>
      <c r="AU193" s="74">
        <v>0</v>
      </c>
      <c r="AV193" s="74">
        <v>0</v>
      </c>
      <c r="AW193" s="74">
        <v>100</v>
      </c>
      <c r="AX193" s="74">
        <v>0</v>
      </c>
      <c r="AY193" s="74">
        <v>0</v>
      </c>
      <c r="AZ193" s="74"/>
      <c r="BA193" s="74"/>
      <c r="BB193" s="74"/>
      <c r="BC193" s="74"/>
      <c r="BD193" s="74"/>
      <c r="BE193" s="74"/>
      <c r="BF193" s="74"/>
      <c r="BG193" s="74"/>
      <c r="BH193" s="74"/>
      <c r="BI193" s="79">
        <v>4297440.0599999996</v>
      </c>
      <c r="BJ193" s="79">
        <v>7479481.7800000003</v>
      </c>
      <c r="BK193" s="79">
        <v>-684208</v>
      </c>
      <c r="BL193" s="79">
        <v>-149675605</v>
      </c>
      <c r="BM193" s="79">
        <v>14453864.23</v>
      </c>
      <c r="BN193" s="79"/>
      <c r="BO193" s="82">
        <v>2.69</v>
      </c>
      <c r="BP193" s="82">
        <v>1.72</v>
      </c>
      <c r="BQ193" s="82">
        <v>3.38</v>
      </c>
      <c r="BR193" s="82">
        <v>1.26</v>
      </c>
      <c r="BS193" s="82">
        <v>0.42</v>
      </c>
      <c r="BT193" s="82">
        <v>0.99</v>
      </c>
      <c r="BU193" s="82">
        <v>0.75</v>
      </c>
      <c r="BV193" s="82">
        <v>0.27</v>
      </c>
      <c r="BW193" s="82">
        <v>0.01</v>
      </c>
      <c r="BX193" s="82">
        <v>0.59</v>
      </c>
      <c r="BY193" s="82">
        <v>0.42</v>
      </c>
      <c r="BZ193" s="82">
        <v>0.76</v>
      </c>
      <c r="CA193" s="82">
        <v>0.75</v>
      </c>
      <c r="CB193" s="82">
        <v>0.42</v>
      </c>
      <c r="CC193" s="82">
        <v>0.01</v>
      </c>
      <c r="CD193" s="82">
        <v>10.24</v>
      </c>
      <c r="CE193" s="63">
        <v>95509712</v>
      </c>
    </row>
    <row r="194" spans="1:84" s="2" customFormat="1" x14ac:dyDescent="0.2">
      <c r="A194" s="53" t="s">
        <v>668</v>
      </c>
      <c r="B194" s="84" t="s">
        <v>669</v>
      </c>
      <c r="C194" s="85" t="s">
        <v>651</v>
      </c>
      <c r="D194" s="85" t="s">
        <v>157</v>
      </c>
      <c r="E194" s="2" t="s">
        <v>670</v>
      </c>
      <c r="F194" s="89"/>
      <c r="G194" s="90"/>
      <c r="H194" s="89"/>
      <c r="I194" s="98" t="s">
        <v>149</v>
      </c>
      <c r="J194" s="98" t="s">
        <v>149</v>
      </c>
      <c r="K194" s="18">
        <v>42</v>
      </c>
      <c r="L194" s="18">
        <v>481</v>
      </c>
      <c r="M194" s="63" t="s">
        <v>671</v>
      </c>
      <c r="N194" s="65" t="s">
        <v>207</v>
      </c>
      <c r="O194" s="65" t="s">
        <v>152</v>
      </c>
      <c r="P194" s="18" t="s">
        <v>152</v>
      </c>
      <c r="Q194" s="111">
        <v>1.2E-2</v>
      </c>
      <c r="R194" s="111">
        <v>0</v>
      </c>
      <c r="S194" s="66">
        <v>0.47</v>
      </c>
      <c r="T194" s="66">
        <v>0.48</v>
      </c>
      <c r="U194" s="66">
        <v>0.46</v>
      </c>
      <c r="V194" s="66">
        <v>0.23</v>
      </c>
      <c r="W194" s="29" t="s">
        <v>152</v>
      </c>
      <c r="X194" s="18" t="s">
        <v>150</v>
      </c>
      <c r="Y194" s="74">
        <v>0.49</v>
      </c>
      <c r="Z194" s="74">
        <v>0.44</v>
      </c>
      <c r="AA194" s="74">
        <v>0.14000000000000001</v>
      </c>
      <c r="AB194" s="74">
        <v>0.34</v>
      </c>
      <c r="AC194" s="74">
        <v>0.37</v>
      </c>
      <c r="AD194" s="74">
        <v>0.6</v>
      </c>
      <c r="AE194" s="74">
        <v>0.12</v>
      </c>
      <c r="AF194" s="74">
        <v>0.12</v>
      </c>
      <c r="AG194" s="74">
        <v>1.05</v>
      </c>
      <c r="AH194" s="74">
        <v>0.13</v>
      </c>
      <c r="AI194" s="74">
        <v>0.11</v>
      </c>
      <c r="AJ194" s="74">
        <v>1.34</v>
      </c>
      <c r="AK194" s="74">
        <v>0.12</v>
      </c>
      <c r="AL194" s="74">
        <v>0.1</v>
      </c>
      <c r="AM194" s="74">
        <v>1.45</v>
      </c>
      <c r="AN194" s="74">
        <v>0.08</v>
      </c>
      <c r="AO194" s="74">
        <v>7.0000000000000007E-2</v>
      </c>
      <c r="AP194" s="74">
        <v>1.74</v>
      </c>
      <c r="AQ194" s="74">
        <v>0</v>
      </c>
      <c r="AR194" s="74">
        <v>0</v>
      </c>
      <c r="AS194" s="74"/>
      <c r="AT194" s="74">
        <v>100</v>
      </c>
      <c r="AU194" s="74">
        <v>0</v>
      </c>
      <c r="AV194" s="74"/>
      <c r="AW194" s="74"/>
      <c r="AX194" s="74"/>
      <c r="AY194" s="74"/>
      <c r="AZ194" s="74"/>
      <c r="BA194" s="74"/>
      <c r="BB194" s="74"/>
      <c r="BC194" s="74"/>
      <c r="BD194" s="74"/>
      <c r="BE194" s="74"/>
      <c r="BF194" s="74"/>
      <c r="BG194" s="74"/>
      <c r="BH194" s="74"/>
      <c r="BI194" s="79"/>
      <c r="BJ194" s="79"/>
      <c r="BK194" s="79"/>
      <c r="BL194" s="79"/>
      <c r="BM194" s="79"/>
      <c r="BN194" s="79"/>
      <c r="BO194" s="82"/>
      <c r="BP194" s="82" t="s">
        <v>152</v>
      </c>
      <c r="BQ194" s="82">
        <v>0</v>
      </c>
      <c r="BR194" s="82">
        <v>1</v>
      </c>
      <c r="BS194" s="82" t="s">
        <v>152</v>
      </c>
      <c r="BT194" s="82">
        <v>1</v>
      </c>
      <c r="BU194" s="82">
        <v>1</v>
      </c>
      <c r="BV194" s="82" t="s">
        <v>152</v>
      </c>
      <c r="BW194" s="82">
        <v>1</v>
      </c>
      <c r="BX194" s="82">
        <v>1</v>
      </c>
      <c r="BY194" s="82" t="s">
        <v>152</v>
      </c>
      <c r="BZ194" s="82">
        <v>1</v>
      </c>
      <c r="CA194" s="82">
        <v>1</v>
      </c>
      <c r="CB194" s="82" t="s">
        <v>152</v>
      </c>
      <c r="CC194" s="82">
        <v>1</v>
      </c>
      <c r="CD194" s="82">
        <v>348</v>
      </c>
      <c r="CE194" s="63" t="s">
        <v>671</v>
      </c>
    </row>
    <row r="195" spans="1:84" s="2" customFormat="1" x14ac:dyDescent="0.2">
      <c r="A195" s="53" t="s">
        <v>672</v>
      </c>
      <c r="B195" s="84" t="s">
        <v>673</v>
      </c>
      <c r="C195" s="85" t="s">
        <v>651</v>
      </c>
      <c r="D195" s="85" t="s">
        <v>157</v>
      </c>
      <c r="E195" s="2" t="s">
        <v>674</v>
      </c>
      <c r="F195" s="89"/>
      <c r="G195" s="90"/>
      <c r="H195" s="89"/>
      <c r="I195" s="98" t="s">
        <v>149</v>
      </c>
      <c r="J195" s="98" t="s">
        <v>149</v>
      </c>
      <c r="K195" s="18">
        <v>49</v>
      </c>
      <c r="L195" s="18">
        <v>382</v>
      </c>
      <c r="M195" s="63" t="s">
        <v>675</v>
      </c>
      <c r="N195" s="65" t="s">
        <v>207</v>
      </c>
      <c r="O195" s="65" t="s">
        <v>152</v>
      </c>
      <c r="P195" s="18" t="s">
        <v>152</v>
      </c>
      <c r="Q195" s="111">
        <v>0.1047</v>
      </c>
      <c r="R195" s="111">
        <v>8.8499999999999995E-2</v>
      </c>
      <c r="S195" s="66">
        <v>0.53</v>
      </c>
      <c r="T195" s="66">
        <v>0.59</v>
      </c>
      <c r="U195" s="66">
        <v>0.06</v>
      </c>
      <c r="V195" s="66">
        <v>0.17</v>
      </c>
      <c r="W195" s="29" t="s">
        <v>152</v>
      </c>
      <c r="X195" s="18" t="s">
        <v>150</v>
      </c>
      <c r="Y195" s="74">
        <v>54.17</v>
      </c>
      <c r="Z195" s="74">
        <v>50.15</v>
      </c>
      <c r="AA195" s="74">
        <v>-17.27</v>
      </c>
      <c r="AB195" s="74">
        <v>51.72</v>
      </c>
      <c r="AC195" s="74">
        <v>45.71</v>
      </c>
      <c r="AD195" s="74">
        <v>7.85</v>
      </c>
      <c r="AE195" s="74">
        <v>6.1</v>
      </c>
      <c r="AF195" s="74">
        <v>11.24</v>
      </c>
      <c r="AG195" s="74">
        <v>222.46</v>
      </c>
      <c r="AH195" s="74">
        <v>11.87</v>
      </c>
      <c r="AI195" s="74">
        <v>13.65</v>
      </c>
      <c r="AJ195" s="74">
        <v>180.02</v>
      </c>
      <c r="AK195" s="74">
        <v>13.09</v>
      </c>
      <c r="AL195" s="74">
        <v>14.2</v>
      </c>
      <c r="AM195" s="74">
        <v>160.16999999999999</v>
      </c>
      <c r="AN195" s="74">
        <v>13.28</v>
      </c>
      <c r="AO195" s="74">
        <v>15.27</v>
      </c>
      <c r="AP195" s="74">
        <v>414.74</v>
      </c>
      <c r="AQ195" s="74">
        <v>0</v>
      </c>
      <c r="AR195" s="74">
        <v>0</v>
      </c>
      <c r="AS195" s="74"/>
      <c r="AT195" s="74">
        <v>1</v>
      </c>
      <c r="AU195" s="74">
        <v>0</v>
      </c>
      <c r="AV195" s="74"/>
      <c r="AW195" s="74"/>
      <c r="AX195" s="74"/>
      <c r="AY195" s="74"/>
      <c r="AZ195" s="74"/>
      <c r="BA195" s="74"/>
      <c r="BB195" s="74"/>
      <c r="BC195" s="74"/>
      <c r="BD195" s="74"/>
      <c r="BE195" s="74"/>
      <c r="BF195" s="74"/>
      <c r="BG195" s="74"/>
      <c r="BH195" s="74"/>
      <c r="BI195" s="79">
        <v>3500</v>
      </c>
      <c r="BJ195" s="79">
        <v>7000</v>
      </c>
      <c r="BK195" s="79"/>
      <c r="BL195" s="79">
        <v>-5687.5</v>
      </c>
      <c r="BM195" s="79">
        <v>10718.7</v>
      </c>
      <c r="BN195" s="79">
        <v>-1000</v>
      </c>
      <c r="BO195" s="82">
        <v>-13.25</v>
      </c>
      <c r="BP195" s="82">
        <v>15.44</v>
      </c>
      <c r="BQ195" s="82">
        <v>-29</v>
      </c>
      <c r="BR195" s="82">
        <v>1.03</v>
      </c>
      <c r="BS195" s="82">
        <v>0.05</v>
      </c>
      <c r="BT195" s="82">
        <v>1</v>
      </c>
      <c r="BU195" s="82">
        <v>0.97</v>
      </c>
      <c r="BV195" s="82">
        <v>0.06</v>
      </c>
      <c r="BW195" s="82">
        <v>0.99</v>
      </c>
      <c r="BX195" s="82">
        <v>0.97</v>
      </c>
      <c r="BY195" s="82">
        <v>0.04</v>
      </c>
      <c r="BZ195" s="82">
        <v>0.93</v>
      </c>
      <c r="CA195" s="82">
        <v>1</v>
      </c>
      <c r="CB195" s="82">
        <v>0</v>
      </c>
      <c r="CC195" s="82">
        <v>1</v>
      </c>
      <c r="CD195" s="82">
        <v>302</v>
      </c>
      <c r="CE195" s="63" t="s">
        <v>676</v>
      </c>
    </row>
    <row r="196" spans="1:84" s="2" customFormat="1" x14ac:dyDescent="0.2">
      <c r="A196" s="53" t="s">
        <v>677</v>
      </c>
      <c r="B196" s="84" t="s">
        <v>678</v>
      </c>
      <c r="C196" s="85" t="s">
        <v>651</v>
      </c>
      <c r="D196" s="85" t="s">
        <v>205</v>
      </c>
      <c r="E196" s="2" t="s">
        <v>679</v>
      </c>
      <c r="F196" s="89"/>
      <c r="G196" s="90"/>
      <c r="H196" s="89"/>
      <c r="I196" s="98" t="s">
        <v>149</v>
      </c>
      <c r="J196" s="98" t="s">
        <v>149</v>
      </c>
      <c r="K196" s="18">
        <v>28</v>
      </c>
      <c r="L196" s="18">
        <v>80</v>
      </c>
      <c r="M196" s="63" t="s">
        <v>680</v>
      </c>
      <c r="N196" s="65" t="s">
        <v>207</v>
      </c>
      <c r="O196" s="65" t="s">
        <v>152</v>
      </c>
      <c r="P196" s="18" t="s">
        <v>152</v>
      </c>
      <c r="Q196" s="111">
        <v>0.5</v>
      </c>
      <c r="R196" s="111">
        <v>1.2E-2</v>
      </c>
      <c r="S196" s="66">
        <v>0.61</v>
      </c>
      <c r="T196" s="66">
        <v>0.69</v>
      </c>
      <c r="U196" s="66">
        <v>0</v>
      </c>
      <c r="V196" s="66">
        <v>0.61</v>
      </c>
      <c r="W196" s="29" t="s">
        <v>152</v>
      </c>
      <c r="X196" s="18" t="s">
        <v>150</v>
      </c>
      <c r="Y196" s="74">
        <v>36</v>
      </c>
      <c r="Z196" s="74">
        <v>48</v>
      </c>
      <c r="AA196" s="74">
        <v>0.61</v>
      </c>
      <c r="AB196" s="74">
        <v>27</v>
      </c>
      <c r="AC196" s="74">
        <v>37</v>
      </c>
      <c r="AD196" s="74">
        <v>1.32</v>
      </c>
      <c r="AE196" s="74">
        <v>11</v>
      </c>
      <c r="AF196" s="74">
        <v>18</v>
      </c>
      <c r="AG196" s="74">
        <v>1.59</v>
      </c>
      <c r="AH196" s="74">
        <v>18</v>
      </c>
      <c r="AI196" s="74">
        <v>17</v>
      </c>
      <c r="AJ196" s="74">
        <v>1.57</v>
      </c>
      <c r="AK196" s="74">
        <v>20</v>
      </c>
      <c r="AL196" s="74">
        <v>18</v>
      </c>
      <c r="AM196" s="74">
        <v>1.43</v>
      </c>
      <c r="AN196" s="74">
        <v>17</v>
      </c>
      <c r="AO196" s="74">
        <v>21</v>
      </c>
      <c r="AP196" s="74">
        <v>3.1</v>
      </c>
      <c r="AQ196" s="74">
        <v>0</v>
      </c>
      <c r="AR196" s="74">
        <v>0</v>
      </c>
      <c r="AS196" s="74"/>
      <c r="AT196" s="74">
        <v>1</v>
      </c>
      <c r="AU196" s="74">
        <v>0</v>
      </c>
      <c r="AV196" s="74"/>
      <c r="AW196" s="74"/>
      <c r="AX196" s="74"/>
      <c r="AY196" s="74"/>
      <c r="AZ196" s="74"/>
      <c r="BA196" s="74"/>
      <c r="BB196" s="74"/>
      <c r="BC196" s="74"/>
      <c r="BD196" s="74"/>
      <c r="BE196" s="74"/>
      <c r="BF196" s="74"/>
      <c r="BG196" s="74"/>
      <c r="BH196" s="74"/>
      <c r="BI196" s="79">
        <v>931.78</v>
      </c>
      <c r="BJ196" s="79">
        <v>12878.33</v>
      </c>
      <c r="BK196" s="79">
        <v>-5498.56</v>
      </c>
      <c r="BL196" s="79">
        <v>729.73</v>
      </c>
      <c r="BM196" s="79">
        <v>1631</v>
      </c>
      <c r="BN196" s="79"/>
      <c r="BO196" s="82">
        <v>-0.39</v>
      </c>
      <c r="BP196" s="82">
        <v>0.9</v>
      </c>
      <c r="BQ196" s="82">
        <v>0</v>
      </c>
      <c r="BR196" s="82">
        <v>1.02</v>
      </c>
      <c r="BS196" s="82">
        <v>0.06</v>
      </c>
      <c r="BT196" s="82">
        <v>0.99</v>
      </c>
      <c r="BU196" s="82">
        <v>1</v>
      </c>
      <c r="BV196" s="82">
        <v>0</v>
      </c>
      <c r="BW196" s="82">
        <v>1</v>
      </c>
      <c r="BX196" s="82">
        <v>0.99</v>
      </c>
      <c r="BY196" s="82">
        <v>0.02</v>
      </c>
      <c r="BZ196" s="82">
        <v>1</v>
      </c>
      <c r="CA196" s="82">
        <v>0.99</v>
      </c>
      <c r="CB196" s="82">
        <v>0.02</v>
      </c>
      <c r="CC196" s="82">
        <v>1</v>
      </c>
      <c r="CD196" s="82">
        <v>120</v>
      </c>
      <c r="CE196" s="63" t="s">
        <v>681</v>
      </c>
    </row>
    <row r="197" spans="1:84" s="2" customFormat="1" x14ac:dyDescent="0.2">
      <c r="A197" s="53" t="s">
        <v>682</v>
      </c>
      <c r="B197" s="84" t="s">
        <v>683</v>
      </c>
      <c r="C197" s="85" t="s">
        <v>684</v>
      </c>
      <c r="D197" s="85" t="s">
        <v>547</v>
      </c>
      <c r="E197" s="2" t="s">
        <v>685</v>
      </c>
      <c r="F197" s="90"/>
      <c r="G197" s="90"/>
      <c r="H197" s="91"/>
      <c r="I197" s="98" t="s">
        <v>149</v>
      </c>
      <c r="J197" s="13" t="s">
        <v>150</v>
      </c>
      <c r="K197" s="18">
        <v>19</v>
      </c>
      <c r="L197" s="18">
        <v>234</v>
      </c>
      <c r="M197" s="63" t="s">
        <v>152</v>
      </c>
      <c r="N197" s="65" t="s">
        <v>207</v>
      </c>
      <c r="O197" s="65" t="s">
        <v>152</v>
      </c>
      <c r="P197" s="65" t="s">
        <v>152</v>
      </c>
      <c r="Q197" s="112" t="s">
        <v>152</v>
      </c>
      <c r="R197" s="112" t="s">
        <v>152</v>
      </c>
      <c r="S197" s="66">
        <v>0.55000000000000004</v>
      </c>
      <c r="T197" s="66">
        <v>0.4</v>
      </c>
      <c r="U197" s="66">
        <v>0.45</v>
      </c>
      <c r="V197" s="66">
        <v>0.04</v>
      </c>
      <c r="W197" s="29" t="s">
        <v>152</v>
      </c>
      <c r="X197" s="18" t="s">
        <v>150</v>
      </c>
      <c r="Y197" s="74">
        <v>0.6</v>
      </c>
      <c r="Z197" s="74">
        <v>0.4</v>
      </c>
      <c r="AA197" s="74">
        <v>-0.54</v>
      </c>
      <c r="AB197" s="74">
        <v>0.83</v>
      </c>
      <c r="AC197" s="74">
        <v>0.24</v>
      </c>
      <c r="AD197" s="74">
        <v>-1.42</v>
      </c>
      <c r="AE197" s="74">
        <v>0.25</v>
      </c>
      <c r="AF197" s="74">
        <v>0.22</v>
      </c>
      <c r="AG197" s="74">
        <v>0.81</v>
      </c>
      <c r="AH197" s="74">
        <v>0.14000000000000001</v>
      </c>
      <c r="AI197" s="74">
        <v>0.16</v>
      </c>
      <c r="AJ197" s="74">
        <v>1.79</v>
      </c>
      <c r="AK197" s="74">
        <v>0.14000000000000001</v>
      </c>
      <c r="AL197" s="74">
        <v>0.16</v>
      </c>
      <c r="AM197" s="74">
        <v>1.91</v>
      </c>
      <c r="AN197" s="74">
        <v>0.09</v>
      </c>
      <c r="AO197" s="74">
        <v>0.11</v>
      </c>
      <c r="AP197" s="74">
        <v>2.0699999999999998</v>
      </c>
      <c r="AQ197" s="74"/>
      <c r="AR197" s="74"/>
      <c r="AS197" s="74"/>
      <c r="AT197" s="74"/>
      <c r="AU197" s="74"/>
      <c r="AV197" s="74"/>
      <c r="AW197" s="74"/>
      <c r="AX197" s="74"/>
      <c r="AY197" s="74"/>
      <c r="AZ197" s="74"/>
      <c r="BA197" s="74"/>
      <c r="BB197" s="74"/>
      <c r="BC197" s="74"/>
      <c r="BD197" s="74"/>
      <c r="BE197" s="74"/>
      <c r="BF197" s="74"/>
      <c r="BG197" s="74"/>
      <c r="BH197" s="74"/>
      <c r="BI197" s="79"/>
      <c r="BJ197" s="79"/>
      <c r="BK197" s="79"/>
      <c r="BL197" s="79"/>
      <c r="BM197" s="79"/>
      <c r="BN197" s="79"/>
      <c r="BO197" s="82"/>
      <c r="BP197" s="82"/>
      <c r="BQ197" s="82"/>
      <c r="BR197" s="82"/>
      <c r="BS197" s="82"/>
      <c r="BT197" s="82"/>
      <c r="BU197" s="82"/>
      <c r="BV197" s="82"/>
      <c r="BW197" s="82"/>
      <c r="BX197" s="82"/>
      <c r="BY197" s="82"/>
      <c r="BZ197" s="82"/>
      <c r="CA197" s="82"/>
      <c r="CB197" s="82"/>
      <c r="CC197" s="82"/>
      <c r="CD197" s="82"/>
      <c r="CE197" s="63"/>
      <c r="CF197" s="121"/>
    </row>
    <row r="198" spans="1:84" x14ac:dyDescent="0.2">
      <c r="A198" s="53" t="s">
        <v>686</v>
      </c>
      <c r="B198" s="6" t="s">
        <v>687</v>
      </c>
      <c r="C198" t="s">
        <v>651</v>
      </c>
      <c r="D198" t="s">
        <v>547</v>
      </c>
      <c r="E198" t="s">
        <v>688</v>
      </c>
      <c r="F198" s="10"/>
      <c r="G198" s="10"/>
      <c r="H198" s="9"/>
      <c r="I198" s="99"/>
      <c r="J198" s="9"/>
      <c r="K198" s="18">
        <v>279</v>
      </c>
      <c r="L198" s="18">
        <v>401</v>
      </c>
      <c r="M198" s="63">
        <v>8974809.3000000007</v>
      </c>
      <c r="N198" s="18" t="s">
        <v>207</v>
      </c>
      <c r="O198" s="18" t="s">
        <v>152</v>
      </c>
      <c r="P198" s="18" t="s">
        <v>152</v>
      </c>
      <c r="Q198" s="72">
        <v>0.80210000000000004</v>
      </c>
      <c r="R198" s="72">
        <v>0.1066</v>
      </c>
      <c r="S198" s="66">
        <v>0.06</v>
      </c>
      <c r="T198" s="66">
        <v>0.4</v>
      </c>
      <c r="U198" s="66">
        <v>0</v>
      </c>
      <c r="V198" s="66">
        <v>0.44</v>
      </c>
      <c r="W198" s="25" t="s">
        <v>152</v>
      </c>
      <c r="X198" s="18" t="s">
        <v>150</v>
      </c>
      <c r="Y198" s="74">
        <v>0.79</v>
      </c>
      <c r="Z198" s="74">
        <v>3.95</v>
      </c>
      <c r="AA198" s="74">
        <v>6.01</v>
      </c>
      <c r="AB198" s="74">
        <v>12.6</v>
      </c>
      <c r="AC198" s="74">
        <v>15.24</v>
      </c>
      <c r="AD198" s="74">
        <v>2</v>
      </c>
      <c r="AE198" s="74">
        <v>0.67</v>
      </c>
      <c r="AF198" s="74">
        <v>5.47</v>
      </c>
      <c r="AG198" s="74">
        <v>11.17</v>
      </c>
      <c r="AH198" s="74">
        <v>2.65</v>
      </c>
      <c r="AI198" s="74">
        <v>4.57</v>
      </c>
      <c r="AJ198" s="74">
        <v>9.41</v>
      </c>
      <c r="AK198" s="74">
        <v>8.77</v>
      </c>
      <c r="AL198" s="74">
        <v>16.05</v>
      </c>
      <c r="AM198" s="74">
        <v>2.17</v>
      </c>
      <c r="AN198" s="74">
        <v>14.57</v>
      </c>
      <c r="AO198" s="74">
        <v>32.15</v>
      </c>
      <c r="AP198" s="74">
        <v>2.27</v>
      </c>
      <c r="AQ198" s="74">
        <v>16.079999999999998</v>
      </c>
      <c r="AR198" s="74">
        <v>36.799999999999997</v>
      </c>
      <c r="AS198" s="74">
        <v>1.86</v>
      </c>
      <c r="AT198" s="74">
        <v>100</v>
      </c>
      <c r="AU198" s="74">
        <v>0</v>
      </c>
      <c r="AV198" s="74"/>
      <c r="AW198" s="74">
        <v>100</v>
      </c>
      <c r="AX198" s="74">
        <v>0</v>
      </c>
      <c r="AY198" s="74"/>
      <c r="AZ198" s="74"/>
      <c r="BA198" s="74"/>
      <c r="BB198" s="74"/>
      <c r="BC198" s="74"/>
      <c r="BD198" s="74"/>
      <c r="BE198" s="74"/>
      <c r="BF198" s="74"/>
      <c r="BG198" s="74"/>
      <c r="BH198" s="74"/>
      <c r="BI198" s="79">
        <v>1854348.15</v>
      </c>
      <c r="BJ198" s="79">
        <v>4765213.13</v>
      </c>
      <c r="BK198" s="79">
        <v>8974811</v>
      </c>
      <c r="BL198" s="79">
        <v>-1815810.63</v>
      </c>
      <c r="BM198" s="79">
        <v>2133343.88</v>
      </c>
      <c r="BN198" s="79">
        <v>0</v>
      </c>
      <c r="BO198" s="82">
        <v>-271.25</v>
      </c>
      <c r="BP198" s="82">
        <v>145.25</v>
      </c>
      <c r="BQ198" s="82">
        <v>-212</v>
      </c>
      <c r="BR198" s="82">
        <v>0.68</v>
      </c>
      <c r="BS198" s="82">
        <v>0.45</v>
      </c>
      <c r="BT198" s="82">
        <v>0</v>
      </c>
      <c r="BU198" s="82">
        <v>0.63</v>
      </c>
      <c r="BV198" s="82">
        <v>0.47</v>
      </c>
      <c r="BW198" s="82">
        <v>1</v>
      </c>
      <c r="BX198" s="82">
        <v>0.42</v>
      </c>
      <c r="BY198" s="82">
        <v>0.35</v>
      </c>
      <c r="BZ198" s="82">
        <v>0.78</v>
      </c>
      <c r="CA198" s="82">
        <v>0.95</v>
      </c>
      <c r="CB198" s="82">
        <v>0.1</v>
      </c>
      <c r="CC198" s="82">
        <v>1</v>
      </c>
      <c r="CD198" s="82">
        <v>722.65</v>
      </c>
      <c r="CE198" s="63">
        <v>9931812</v>
      </c>
      <c r="CF198" s="33"/>
    </row>
    <row r="199" spans="1:84" x14ac:dyDescent="0.2">
      <c r="A199" s="53" t="s">
        <v>689</v>
      </c>
      <c r="B199" s="6" t="s">
        <v>690</v>
      </c>
      <c r="C199" t="s">
        <v>651</v>
      </c>
      <c r="D199" t="s">
        <v>547</v>
      </c>
      <c r="E199" t="s">
        <v>691</v>
      </c>
      <c r="F199" s="10"/>
      <c r="G199" s="10"/>
      <c r="H199" s="9"/>
      <c r="I199" s="99"/>
      <c r="J199" s="9"/>
      <c r="K199" s="18">
        <v>73</v>
      </c>
      <c r="L199" s="18">
        <v>383</v>
      </c>
      <c r="M199" s="63">
        <v>7612805.1500000004</v>
      </c>
      <c r="N199" s="18" t="s">
        <v>207</v>
      </c>
      <c r="O199" s="18" t="s">
        <v>152</v>
      </c>
      <c r="P199" s="18" t="s">
        <v>152</v>
      </c>
      <c r="Q199" s="72">
        <v>5.2200000000000003E-2</v>
      </c>
      <c r="R199" s="72">
        <v>-0.37059999999999998</v>
      </c>
      <c r="S199" s="66">
        <v>0.12</v>
      </c>
      <c r="T199" s="66">
        <v>0.4</v>
      </c>
      <c r="U199" s="66">
        <v>0.01</v>
      </c>
      <c r="V199" s="66">
        <v>0.49</v>
      </c>
      <c r="W199" s="25" t="s">
        <v>152</v>
      </c>
      <c r="X199" s="18" t="s">
        <v>150</v>
      </c>
      <c r="Y199" s="74">
        <v>6.18</v>
      </c>
      <c r="Z199" s="74">
        <v>10.88</v>
      </c>
      <c r="AA199" s="74">
        <v>3.35</v>
      </c>
      <c r="AB199" s="74">
        <v>31.45</v>
      </c>
      <c r="AC199" s="74">
        <v>22.21</v>
      </c>
      <c r="AD199" s="74">
        <v>1.04</v>
      </c>
      <c r="AE199" s="74">
        <v>3.23</v>
      </c>
      <c r="AF199" s="74">
        <v>7.63</v>
      </c>
      <c r="AG199" s="74">
        <v>3.73</v>
      </c>
      <c r="AH199" s="74">
        <v>3.91</v>
      </c>
      <c r="AI199" s="74">
        <v>7.96</v>
      </c>
      <c r="AJ199" s="74">
        <v>6.07</v>
      </c>
      <c r="AK199" s="74">
        <v>3.91</v>
      </c>
      <c r="AL199" s="74">
        <v>7.9</v>
      </c>
      <c r="AM199" s="74">
        <v>5.6</v>
      </c>
      <c r="AN199" s="74">
        <v>3.57</v>
      </c>
      <c r="AO199" s="74">
        <v>5.68</v>
      </c>
      <c r="AP199" s="74">
        <v>5.39</v>
      </c>
      <c r="AQ199" s="74">
        <v>5.56</v>
      </c>
      <c r="AR199" s="74">
        <v>23.07</v>
      </c>
      <c r="AS199" s="74">
        <v>3.96</v>
      </c>
      <c r="AT199" s="74">
        <v>100</v>
      </c>
      <c r="AU199" s="74">
        <v>0</v>
      </c>
      <c r="AV199" s="74"/>
      <c r="AW199" s="74">
        <v>100</v>
      </c>
      <c r="AX199" s="74">
        <v>0</v>
      </c>
      <c r="AY199" s="74"/>
      <c r="AZ199" s="74"/>
      <c r="BA199" s="74"/>
      <c r="BB199" s="74"/>
      <c r="BC199" s="74"/>
      <c r="BD199" s="74"/>
      <c r="BE199" s="74"/>
      <c r="BF199" s="74"/>
      <c r="BG199" s="74"/>
      <c r="BH199" s="74"/>
      <c r="BI199" s="79">
        <v>636912.13</v>
      </c>
      <c r="BJ199" s="79">
        <v>1065504.8799999999</v>
      </c>
      <c r="BK199" s="79">
        <v>329559</v>
      </c>
      <c r="BL199" s="79">
        <v>-2311014.19</v>
      </c>
      <c r="BM199" s="79">
        <v>1138538.6100000001</v>
      </c>
      <c r="BN199" s="79">
        <v>-2121499.5</v>
      </c>
      <c r="BO199" s="82">
        <v>-120.25</v>
      </c>
      <c r="BP199" s="82">
        <v>79.63</v>
      </c>
      <c r="BQ199" s="82">
        <v>-108</v>
      </c>
      <c r="BR199" s="82">
        <v>1.06</v>
      </c>
      <c r="BS199" s="82">
        <v>0.89</v>
      </c>
      <c r="BT199" s="82">
        <v>1.07</v>
      </c>
      <c r="BU199" s="82">
        <v>0.38</v>
      </c>
      <c r="BV199" s="82">
        <v>0.37</v>
      </c>
      <c r="BW199" s="82">
        <v>0.71</v>
      </c>
      <c r="BX199" s="82">
        <v>0.35</v>
      </c>
      <c r="BY199" s="82">
        <v>0.37</v>
      </c>
      <c r="BZ199" s="82">
        <v>0.71</v>
      </c>
      <c r="CA199" s="82">
        <v>0.74</v>
      </c>
      <c r="CB199" s="82">
        <v>0.21</v>
      </c>
      <c r="CC199" s="82">
        <v>0.71</v>
      </c>
      <c r="CD199" s="82">
        <v>403</v>
      </c>
      <c r="CE199" s="63">
        <v>4791783</v>
      </c>
      <c r="CF199" s="33"/>
    </row>
    <row r="200" spans="1:84" x14ac:dyDescent="0.2">
      <c r="A200" s="53" t="s">
        <v>692</v>
      </c>
      <c r="B200" s="6" t="s">
        <v>693</v>
      </c>
      <c r="C200" t="s">
        <v>694</v>
      </c>
      <c r="D200" t="s">
        <v>547</v>
      </c>
      <c r="E200" t="s">
        <v>688</v>
      </c>
      <c r="F200" s="10"/>
      <c r="G200" s="10"/>
      <c r="H200" s="9"/>
      <c r="I200" s="99"/>
      <c r="J200" s="9"/>
      <c r="K200" s="18">
        <v>232</v>
      </c>
      <c r="L200" s="18">
        <v>533</v>
      </c>
      <c r="M200" s="63">
        <v>1481000</v>
      </c>
      <c r="N200" s="18" t="s">
        <v>207</v>
      </c>
      <c r="O200" s="18" t="s">
        <v>152</v>
      </c>
      <c r="P200" s="18" t="s">
        <v>152</v>
      </c>
      <c r="Q200" s="72">
        <v>0.219</v>
      </c>
      <c r="R200" s="72">
        <v>-0.46100000000000002</v>
      </c>
      <c r="S200" s="66">
        <v>0.18</v>
      </c>
      <c r="T200" s="66">
        <v>0.64</v>
      </c>
      <c r="U200" s="66">
        <v>0</v>
      </c>
      <c r="V200" s="66">
        <v>0.7</v>
      </c>
      <c r="W200" s="25" t="s">
        <v>152</v>
      </c>
      <c r="X200" s="18" t="s">
        <v>150</v>
      </c>
      <c r="Y200" s="74">
        <v>15.25</v>
      </c>
      <c r="Z200" s="74">
        <v>35.25</v>
      </c>
      <c r="AA200" s="74">
        <v>1.97</v>
      </c>
      <c r="AB200" s="74">
        <v>7.81</v>
      </c>
      <c r="AC200" s="74">
        <v>17.91</v>
      </c>
      <c r="AD200" s="74">
        <v>4.04</v>
      </c>
      <c r="AE200" s="74">
        <v>1.29</v>
      </c>
      <c r="AF200" s="74">
        <v>6.46</v>
      </c>
      <c r="AG200" s="74">
        <v>9.0500000000000007</v>
      </c>
      <c r="AH200" s="74">
        <v>3.34</v>
      </c>
      <c r="AI200" s="74">
        <v>6.16</v>
      </c>
      <c r="AJ200" s="74">
        <v>8.59</v>
      </c>
      <c r="AK200" s="74">
        <v>5.65</v>
      </c>
      <c r="AL200" s="74">
        <v>11.61</v>
      </c>
      <c r="AM200" s="74">
        <v>3.79</v>
      </c>
      <c r="AN200" s="74">
        <v>8.57</v>
      </c>
      <c r="AO200" s="74">
        <v>21.05</v>
      </c>
      <c r="AP200" s="74">
        <v>3.95</v>
      </c>
      <c r="AQ200" s="74">
        <v>4.29</v>
      </c>
      <c r="AR200" s="74">
        <v>20.309999999999999</v>
      </c>
      <c r="AS200" s="74">
        <v>4.54</v>
      </c>
      <c r="AT200" s="74">
        <v>100</v>
      </c>
      <c r="AU200" s="74">
        <v>0</v>
      </c>
      <c r="AV200" s="74"/>
      <c r="AW200" s="74">
        <v>100</v>
      </c>
      <c r="AX200" s="74">
        <v>0</v>
      </c>
      <c r="AY200" s="74"/>
      <c r="AZ200" s="74"/>
      <c r="BA200" s="74"/>
      <c r="BB200" s="74"/>
      <c r="BC200" s="74"/>
      <c r="BD200" s="74"/>
      <c r="BE200" s="74"/>
      <c r="BF200" s="74"/>
      <c r="BG200" s="74"/>
      <c r="BH200" s="74"/>
      <c r="BI200" s="79"/>
      <c r="BJ200" s="79"/>
      <c r="BK200" s="79"/>
      <c r="BL200" s="79"/>
      <c r="BM200" s="79"/>
      <c r="BN200" s="79"/>
      <c r="BO200" s="38"/>
      <c r="BP200" s="38"/>
      <c r="BQ200" s="38"/>
      <c r="BR200" s="38"/>
      <c r="BS200" s="38"/>
      <c r="BT200" s="38"/>
      <c r="BU200" s="38"/>
      <c r="BV200" s="38"/>
      <c r="BW200" s="38"/>
      <c r="BX200" s="82"/>
      <c r="BY200" s="82"/>
      <c r="BZ200" s="82"/>
      <c r="CA200" s="82"/>
      <c r="CB200" s="82"/>
      <c r="CC200" s="82"/>
      <c r="CD200" s="82">
        <v>649.71</v>
      </c>
      <c r="CE200" s="63">
        <v>772404.13</v>
      </c>
      <c r="CF200" s="33"/>
    </row>
    <row r="201" spans="1:84" x14ac:dyDescent="0.2">
      <c r="A201" s="53" t="s">
        <v>695</v>
      </c>
      <c r="B201" s="6" t="s">
        <v>696</v>
      </c>
      <c r="C201" t="s">
        <v>697</v>
      </c>
      <c r="D201" t="s">
        <v>157</v>
      </c>
      <c r="E201" t="s">
        <v>698</v>
      </c>
      <c r="F201" s="10"/>
      <c r="G201" s="10"/>
      <c r="H201" s="60"/>
      <c r="I201" s="61"/>
      <c r="J201" s="13" t="s">
        <v>150</v>
      </c>
      <c r="K201" s="18">
        <v>34</v>
      </c>
      <c r="L201" s="18">
        <v>190</v>
      </c>
      <c r="M201" s="63" t="s">
        <v>152</v>
      </c>
      <c r="N201" s="18" t="s">
        <v>207</v>
      </c>
      <c r="O201" s="18" t="s">
        <v>152</v>
      </c>
      <c r="P201" s="18" t="s">
        <v>152</v>
      </c>
      <c r="Q201" s="72" t="s">
        <v>152</v>
      </c>
      <c r="R201" s="72" t="s">
        <v>152</v>
      </c>
      <c r="S201" s="66">
        <v>0.42</v>
      </c>
      <c r="T201" s="66">
        <v>0.56999999999999995</v>
      </c>
      <c r="U201" s="66">
        <v>0.01</v>
      </c>
      <c r="V201" s="66">
        <v>0.41</v>
      </c>
      <c r="W201" s="25" t="s">
        <v>152</v>
      </c>
      <c r="X201" s="18" t="s">
        <v>150</v>
      </c>
      <c r="Y201" s="74">
        <v>47.12</v>
      </c>
      <c r="Z201" s="74">
        <v>50.29</v>
      </c>
      <c r="AA201" s="74">
        <v>0.12</v>
      </c>
      <c r="AB201" s="74">
        <v>8.59</v>
      </c>
      <c r="AC201" s="74">
        <v>19.41</v>
      </c>
      <c r="AD201" s="74">
        <v>3.71</v>
      </c>
      <c r="AE201" s="74">
        <v>6.99</v>
      </c>
      <c r="AF201" s="74">
        <v>16.190000000000001</v>
      </c>
      <c r="AG201" s="74">
        <v>3.74</v>
      </c>
      <c r="AH201" s="74">
        <v>8.01</v>
      </c>
      <c r="AI201" s="74">
        <v>15.39</v>
      </c>
      <c r="AJ201" s="74">
        <v>3.95</v>
      </c>
      <c r="AK201" s="74">
        <v>7.58</v>
      </c>
      <c r="AL201" s="74">
        <v>15.33</v>
      </c>
      <c r="AM201" s="74">
        <v>4.05</v>
      </c>
      <c r="AN201" s="74">
        <v>7.42</v>
      </c>
      <c r="AO201" s="74">
        <v>10.79</v>
      </c>
      <c r="AP201" s="74">
        <v>4.3</v>
      </c>
      <c r="AQ201" s="74"/>
      <c r="AR201" s="74"/>
      <c r="AS201" s="74"/>
      <c r="AT201" s="74"/>
      <c r="AU201" s="74"/>
      <c r="AV201" s="74"/>
      <c r="AW201" s="74"/>
      <c r="AX201" s="74"/>
      <c r="AY201" s="74"/>
      <c r="AZ201" s="74"/>
      <c r="BA201" s="74"/>
      <c r="BB201" s="74"/>
      <c r="BC201" s="74"/>
      <c r="BD201" s="74"/>
      <c r="BE201" s="74"/>
      <c r="BF201" s="74"/>
      <c r="BG201" s="74"/>
      <c r="BH201" s="74"/>
      <c r="BI201" s="79"/>
      <c r="BJ201" s="79"/>
      <c r="BK201" s="79"/>
      <c r="BL201" s="79"/>
      <c r="BM201" s="79"/>
      <c r="BN201" s="79"/>
      <c r="BO201" s="38"/>
      <c r="BP201" s="38"/>
      <c r="BQ201" s="38"/>
      <c r="BR201" s="38"/>
      <c r="BS201" s="38"/>
      <c r="BT201" s="38"/>
      <c r="BU201" s="38"/>
      <c r="BV201" s="38"/>
      <c r="BW201" s="38"/>
      <c r="BX201" s="82"/>
      <c r="BY201" s="82"/>
      <c r="BZ201" s="82"/>
      <c r="CA201" s="82"/>
      <c r="CB201" s="82"/>
      <c r="CC201" s="82"/>
      <c r="CD201" s="82"/>
      <c r="CE201" s="63"/>
      <c r="CF201" s="33"/>
    </row>
    <row r="202" spans="1:84" x14ac:dyDescent="0.2">
      <c r="A202" t="s">
        <v>699</v>
      </c>
      <c r="B202" s="6" t="s">
        <v>700</v>
      </c>
      <c r="C202" t="s">
        <v>701</v>
      </c>
      <c r="D202" t="s">
        <v>547</v>
      </c>
      <c r="E202" t="s">
        <v>702</v>
      </c>
      <c r="F202" s="92"/>
      <c r="G202" s="92"/>
      <c r="H202" s="92"/>
      <c r="I202" s="92"/>
      <c r="J202" s="92"/>
      <c r="K202" s="74">
        <v>66</v>
      </c>
      <c r="L202" s="74">
        <v>84</v>
      </c>
      <c r="M202" s="74" t="s">
        <v>703</v>
      </c>
      <c r="N202" s="74">
        <v>6</v>
      </c>
      <c r="O202" s="74" t="s">
        <v>150</v>
      </c>
      <c r="P202" s="74" t="s">
        <v>150</v>
      </c>
      <c r="Q202" s="74" t="s">
        <v>704</v>
      </c>
      <c r="R202" s="74" t="s">
        <v>705</v>
      </c>
      <c r="S202" s="74">
        <v>0.56999999999999995</v>
      </c>
      <c r="T202" s="74">
        <v>0.52</v>
      </c>
      <c r="U202" s="74">
        <v>0</v>
      </c>
      <c r="V202" s="74">
        <v>0.43</v>
      </c>
      <c r="W202" s="74" t="s">
        <v>150</v>
      </c>
      <c r="X202" s="74" t="s">
        <v>150</v>
      </c>
      <c r="Y202" s="74">
        <v>55.2</v>
      </c>
      <c r="Z202" s="74">
        <v>0.5</v>
      </c>
      <c r="AA202" s="74">
        <v>-0.2</v>
      </c>
      <c r="AB202" s="74">
        <v>9.1999999999999993</v>
      </c>
      <c r="AC202" s="74">
        <v>0.2</v>
      </c>
      <c r="AD202" s="74">
        <v>2</v>
      </c>
      <c r="AE202" s="74">
        <v>1.9</v>
      </c>
      <c r="AF202" s="74">
        <v>0.1</v>
      </c>
      <c r="AG202" s="74">
        <v>7.8</v>
      </c>
      <c r="AH202" s="74">
        <v>2.2000000000000002</v>
      </c>
      <c r="AI202" s="74">
        <v>0.1</v>
      </c>
      <c r="AJ202" s="74">
        <v>8</v>
      </c>
      <c r="AK202" s="74">
        <v>38.299999999999997</v>
      </c>
      <c r="AL202" s="74">
        <v>0.2</v>
      </c>
      <c r="AM202" s="74">
        <v>-0.7</v>
      </c>
      <c r="AN202" s="74">
        <v>77</v>
      </c>
      <c r="AO202" s="74">
        <v>0.4</v>
      </c>
      <c r="AP202" s="74">
        <v>-1.2</v>
      </c>
      <c r="AQ202" s="74">
        <v>3.8</v>
      </c>
      <c r="AR202" s="74">
        <v>0.1</v>
      </c>
      <c r="AS202" s="74">
        <v>3.9</v>
      </c>
      <c r="AT202" s="74">
        <v>0.12</v>
      </c>
      <c r="AU202" s="79">
        <v>0.1</v>
      </c>
      <c r="AV202" s="79">
        <v>-2.2000000000000002</v>
      </c>
      <c r="AW202" s="79">
        <v>3.92</v>
      </c>
      <c r="AX202" s="79">
        <v>0.3</v>
      </c>
      <c r="AY202" s="79">
        <v>-2</v>
      </c>
      <c r="AZ202" s="79" t="s">
        <v>150</v>
      </c>
      <c r="BA202" s="82" t="s">
        <v>150</v>
      </c>
      <c r="BB202" s="82" t="s">
        <v>150</v>
      </c>
      <c r="BC202" s="82" t="s">
        <v>150</v>
      </c>
      <c r="BD202" s="82" t="s">
        <v>150</v>
      </c>
      <c r="BE202" s="82" t="s">
        <v>150</v>
      </c>
      <c r="BF202" s="82" t="s">
        <v>150</v>
      </c>
      <c r="BG202" s="82" t="s">
        <v>150</v>
      </c>
      <c r="BH202" s="82" t="s">
        <v>150</v>
      </c>
      <c r="BI202" s="82">
        <v>11824.6</v>
      </c>
      <c r="BJ202" s="82">
        <v>10952.4</v>
      </c>
      <c r="BK202" s="82">
        <v>26495.9</v>
      </c>
      <c r="BL202" s="82">
        <v>-4774.5</v>
      </c>
      <c r="BM202" s="82">
        <v>39902.5</v>
      </c>
      <c r="BN202" s="82">
        <v>40589.4</v>
      </c>
      <c r="BO202" s="82">
        <v>-0.1</v>
      </c>
      <c r="BP202" s="82">
        <v>14.2</v>
      </c>
      <c r="BQ202" s="63">
        <v>11</v>
      </c>
      <c r="BR202" s="74">
        <v>1.2</v>
      </c>
      <c r="BS202" s="74">
        <v>0.1</v>
      </c>
      <c r="BT202" s="74">
        <v>1.1499999999999999</v>
      </c>
      <c r="BU202" s="74">
        <v>1</v>
      </c>
      <c r="BV202" s="74">
        <v>0.5</v>
      </c>
      <c r="BW202" s="74">
        <v>1.25</v>
      </c>
      <c r="BX202" s="74">
        <v>1</v>
      </c>
      <c r="BY202" s="74">
        <v>0.6</v>
      </c>
      <c r="BZ202" s="74">
        <v>1.18</v>
      </c>
      <c r="CA202" s="74">
        <v>0.7</v>
      </c>
      <c r="CB202" s="74">
        <v>0.3</v>
      </c>
      <c r="CC202" s="74">
        <v>1</v>
      </c>
      <c r="CD202" s="74" t="s">
        <v>706</v>
      </c>
      <c r="CE202" s="74">
        <v>174816.3</v>
      </c>
    </row>
    <row r="203" spans="1:84" s="3" customFormat="1" x14ac:dyDescent="0.2">
      <c r="A203" t="s">
        <v>707</v>
      </c>
      <c r="B203" s="86" t="s">
        <v>708</v>
      </c>
      <c r="C203" s="86" t="s">
        <v>709</v>
      </c>
      <c r="D203" s="3" t="s">
        <v>520</v>
      </c>
      <c r="E203" s="3" t="s">
        <v>710</v>
      </c>
      <c r="F203" s="93"/>
      <c r="G203" s="93"/>
      <c r="H203" s="94" t="s">
        <v>150</v>
      </c>
      <c r="I203" s="100" t="s">
        <v>149</v>
      </c>
      <c r="J203" s="94" t="s">
        <v>150</v>
      </c>
      <c r="K203" s="18">
        <v>13</v>
      </c>
      <c r="L203" s="18">
        <v>58</v>
      </c>
      <c r="M203" s="63">
        <v>37536</v>
      </c>
      <c r="N203" s="18" t="s">
        <v>150</v>
      </c>
      <c r="O203" s="18" t="s">
        <v>150</v>
      </c>
      <c r="P203" s="18" t="s">
        <v>150</v>
      </c>
      <c r="Q203" s="72" t="s">
        <v>150</v>
      </c>
      <c r="R203" s="72" t="s">
        <v>150</v>
      </c>
      <c r="S203" s="66">
        <v>0.75</v>
      </c>
      <c r="T203" s="66">
        <v>0.77</v>
      </c>
      <c r="U203" s="66">
        <v>0</v>
      </c>
      <c r="V203" s="66">
        <v>0.22</v>
      </c>
      <c r="W203" s="25" t="s">
        <v>150</v>
      </c>
      <c r="X203" s="18" t="s">
        <v>150</v>
      </c>
      <c r="Y203" s="74">
        <v>30.8</v>
      </c>
      <c r="Z203" s="74">
        <v>46.2</v>
      </c>
      <c r="AA203" s="74">
        <v>0.9</v>
      </c>
      <c r="AB203" s="74">
        <v>31.3</v>
      </c>
      <c r="AC203" s="74">
        <v>31.7</v>
      </c>
      <c r="AD203" s="74">
        <v>0.9</v>
      </c>
      <c r="AE203" s="74">
        <v>8.6999999999999993</v>
      </c>
      <c r="AF203" s="74">
        <v>15.4</v>
      </c>
      <c r="AG203" s="74">
        <v>1.9</v>
      </c>
      <c r="AH203" s="74">
        <v>20.399999999999999</v>
      </c>
      <c r="AI203" s="74">
        <v>21</v>
      </c>
      <c r="AJ203" s="74">
        <v>1</v>
      </c>
      <c r="AK203" s="74">
        <v>27.8</v>
      </c>
      <c r="AL203" s="74">
        <v>21.9</v>
      </c>
      <c r="AM203" s="74">
        <v>0.4</v>
      </c>
      <c r="AN203" s="74">
        <v>28.6</v>
      </c>
      <c r="AO203" s="74">
        <v>32.5</v>
      </c>
      <c r="AP203" s="74">
        <v>1.7</v>
      </c>
      <c r="AQ203" s="74">
        <v>30.77</v>
      </c>
      <c r="AR203" s="74">
        <v>46.2</v>
      </c>
      <c r="AS203" s="74">
        <v>1.3</v>
      </c>
      <c r="AT203" s="74">
        <v>31.31</v>
      </c>
      <c r="AU203" s="74">
        <v>31.7</v>
      </c>
      <c r="AV203" s="74">
        <v>0.9</v>
      </c>
      <c r="AW203" s="74">
        <v>8.69</v>
      </c>
      <c r="AX203" s="74">
        <v>15.4</v>
      </c>
      <c r="AY203" s="74">
        <v>1.9</v>
      </c>
      <c r="AZ203" s="74" t="s">
        <v>150</v>
      </c>
      <c r="BA203" s="74" t="s">
        <v>150</v>
      </c>
      <c r="BB203" s="74" t="s">
        <v>150</v>
      </c>
      <c r="BC203" s="74" t="s">
        <v>150</v>
      </c>
      <c r="BD203" s="74" t="s">
        <v>150</v>
      </c>
      <c r="BE203" s="74" t="s">
        <v>150</v>
      </c>
      <c r="BF203" s="74" t="s">
        <v>150</v>
      </c>
      <c r="BG203" s="74" t="s">
        <v>150</v>
      </c>
      <c r="BH203" s="74" t="s">
        <v>150</v>
      </c>
      <c r="BI203" s="79" t="s">
        <v>150</v>
      </c>
      <c r="BJ203" s="79" t="s">
        <v>150</v>
      </c>
      <c r="BK203" s="79" t="s">
        <v>150</v>
      </c>
      <c r="BL203" s="79" t="s">
        <v>150</v>
      </c>
      <c r="BM203" s="79" t="s">
        <v>150</v>
      </c>
      <c r="BN203" s="79" t="s">
        <v>150</v>
      </c>
      <c r="BO203" s="82" t="s">
        <v>150</v>
      </c>
      <c r="BP203" s="82" t="s">
        <v>150</v>
      </c>
      <c r="BQ203" s="82" t="s">
        <v>150</v>
      </c>
      <c r="BR203" s="82" t="s">
        <v>150</v>
      </c>
      <c r="BS203" s="82" t="s">
        <v>150</v>
      </c>
      <c r="BT203" s="82" t="s">
        <v>150</v>
      </c>
      <c r="BU203" s="82" t="s">
        <v>150</v>
      </c>
      <c r="BV203" s="82" t="s">
        <v>150</v>
      </c>
      <c r="BW203" s="82" t="s">
        <v>150</v>
      </c>
      <c r="BX203" s="82" t="s">
        <v>150</v>
      </c>
      <c r="BY203" s="82" t="s">
        <v>150</v>
      </c>
      <c r="BZ203" s="82" t="s">
        <v>150</v>
      </c>
      <c r="CA203" s="82" t="s">
        <v>150</v>
      </c>
      <c r="CB203" s="82" t="s">
        <v>150</v>
      </c>
      <c r="CC203" s="82" t="s">
        <v>150</v>
      </c>
      <c r="CD203" s="82" t="s">
        <v>150</v>
      </c>
      <c r="CE203" s="63" t="s">
        <v>150</v>
      </c>
      <c r="CF203" s="122"/>
    </row>
    <row r="204" spans="1:84" s="3" customFormat="1" x14ac:dyDescent="0.2">
      <c r="A204" t="s">
        <v>711</v>
      </c>
      <c r="B204" s="86" t="s">
        <v>712</v>
      </c>
      <c r="C204" s="3" t="s">
        <v>713</v>
      </c>
      <c r="D204" s="3" t="s">
        <v>174</v>
      </c>
      <c r="E204" s="3" t="s">
        <v>152</v>
      </c>
      <c r="F204" s="95"/>
      <c r="G204" s="93"/>
      <c r="H204" s="94" t="s">
        <v>150</v>
      </c>
      <c r="I204" s="100" t="s">
        <v>149</v>
      </c>
      <c r="J204" s="94" t="s">
        <v>150</v>
      </c>
      <c r="K204" s="18">
        <v>153</v>
      </c>
      <c r="L204" s="18">
        <v>293</v>
      </c>
      <c r="M204" s="63">
        <v>644405</v>
      </c>
      <c r="N204" s="18" t="s">
        <v>150</v>
      </c>
      <c r="O204" s="18" t="s">
        <v>150</v>
      </c>
      <c r="P204" s="18" t="s">
        <v>150</v>
      </c>
      <c r="Q204" s="72" t="s">
        <v>150</v>
      </c>
      <c r="R204" s="72" t="s">
        <v>150</v>
      </c>
      <c r="S204" s="66">
        <v>0.35</v>
      </c>
      <c r="T204" s="66">
        <v>0.56000000000000005</v>
      </c>
      <c r="U204" s="66">
        <v>0</v>
      </c>
      <c r="V204" s="66">
        <v>0.56999999999999995</v>
      </c>
      <c r="W204" s="25" t="s">
        <v>150</v>
      </c>
      <c r="X204" s="18" t="s">
        <v>150</v>
      </c>
      <c r="Y204" s="74">
        <v>26.3</v>
      </c>
      <c r="Z204" s="74">
        <v>43.3</v>
      </c>
      <c r="AA204" s="74">
        <v>1.1000000000000001</v>
      </c>
      <c r="AB204" s="74">
        <v>30.9</v>
      </c>
      <c r="AC204" s="74">
        <v>40.5</v>
      </c>
      <c r="AD204" s="74">
        <v>1</v>
      </c>
      <c r="AE204" s="74">
        <v>2.2000000000000002</v>
      </c>
      <c r="AF204" s="74">
        <v>7.2</v>
      </c>
      <c r="AG204" s="74">
        <v>7.7</v>
      </c>
      <c r="AH204" s="74">
        <v>6.7</v>
      </c>
      <c r="AI204" s="74">
        <v>9.9</v>
      </c>
      <c r="AJ204" s="74">
        <v>3.4</v>
      </c>
      <c r="AK204" s="74">
        <v>23.3</v>
      </c>
      <c r="AL204" s="74">
        <v>20.6</v>
      </c>
      <c r="AM204" s="74">
        <v>0.5</v>
      </c>
      <c r="AN204" s="74">
        <v>40.799999999999997</v>
      </c>
      <c r="AO204" s="74">
        <v>42</v>
      </c>
      <c r="AP204" s="74">
        <v>0.6</v>
      </c>
      <c r="AQ204" s="74">
        <v>7.22</v>
      </c>
      <c r="AR204" s="74">
        <v>9.5500000000000007</v>
      </c>
      <c r="AS204" s="74">
        <v>2.8</v>
      </c>
      <c r="AT204" s="74">
        <v>23.65</v>
      </c>
      <c r="AU204" s="74">
        <v>19.899999999999999</v>
      </c>
      <c r="AV204" s="74">
        <v>0.5</v>
      </c>
      <c r="AW204" s="74">
        <v>40.18</v>
      </c>
      <c r="AX204" s="74">
        <v>42.36</v>
      </c>
      <c r="AY204" s="74">
        <v>0.7</v>
      </c>
      <c r="AZ204" s="74">
        <v>18.739999999999998</v>
      </c>
      <c r="BA204" s="74">
        <v>18.579999999999998</v>
      </c>
      <c r="BB204" s="74">
        <v>1.8</v>
      </c>
      <c r="BC204" s="74">
        <v>24</v>
      </c>
      <c r="BD204" s="74">
        <v>19.899999999999999</v>
      </c>
      <c r="BE204" s="74">
        <v>1.2</v>
      </c>
      <c r="BF204" s="74">
        <v>22.79</v>
      </c>
      <c r="BG204" s="74">
        <v>42.36</v>
      </c>
      <c r="BH204" s="74">
        <v>2.1</v>
      </c>
      <c r="BI204" s="79" t="s">
        <v>150</v>
      </c>
      <c r="BJ204" s="79" t="s">
        <v>150</v>
      </c>
      <c r="BK204" s="79" t="s">
        <v>150</v>
      </c>
      <c r="BL204" s="79" t="s">
        <v>150</v>
      </c>
      <c r="BM204" s="79" t="s">
        <v>150</v>
      </c>
      <c r="BN204" s="79" t="s">
        <v>150</v>
      </c>
      <c r="BO204" s="82" t="s">
        <v>150</v>
      </c>
      <c r="BP204" s="82" t="s">
        <v>150</v>
      </c>
      <c r="BQ204" s="82" t="s">
        <v>150</v>
      </c>
      <c r="BR204" s="82" t="s">
        <v>150</v>
      </c>
      <c r="BS204" s="82" t="s">
        <v>150</v>
      </c>
      <c r="BT204" s="82" t="s">
        <v>150</v>
      </c>
      <c r="BU204" s="82" t="s">
        <v>150</v>
      </c>
      <c r="BV204" s="82" t="s">
        <v>150</v>
      </c>
      <c r="BW204" s="82" t="s">
        <v>150</v>
      </c>
      <c r="BX204" s="82" t="s">
        <v>150</v>
      </c>
      <c r="BY204" s="82" t="s">
        <v>150</v>
      </c>
      <c r="BZ204" s="82" t="s">
        <v>150</v>
      </c>
      <c r="CA204" s="82" t="s">
        <v>150</v>
      </c>
      <c r="CB204" s="82" t="s">
        <v>150</v>
      </c>
      <c r="CC204" s="82" t="s">
        <v>150</v>
      </c>
      <c r="CD204" s="82" t="s">
        <v>150</v>
      </c>
      <c r="CE204" s="63" t="s">
        <v>150</v>
      </c>
      <c r="CF204" s="122"/>
    </row>
    <row r="205" spans="1:84" s="3" customFormat="1" x14ac:dyDescent="0.2">
      <c r="A205" t="s">
        <v>714</v>
      </c>
      <c r="B205" s="154" t="s">
        <v>760</v>
      </c>
      <c r="C205" s="86" t="s">
        <v>709</v>
      </c>
      <c r="D205" s="152" t="s">
        <v>295</v>
      </c>
      <c r="E205" s="3" t="s">
        <v>152</v>
      </c>
      <c r="F205" s="95"/>
      <c r="G205" s="93"/>
      <c r="H205" s="95"/>
      <c r="I205" s="100" t="s">
        <v>149</v>
      </c>
      <c r="J205" s="101"/>
      <c r="K205" s="18">
        <v>37</v>
      </c>
      <c r="L205" s="18">
        <v>84</v>
      </c>
      <c r="M205" s="63">
        <v>32481</v>
      </c>
      <c r="N205" s="18" t="s">
        <v>150</v>
      </c>
      <c r="O205" s="18" t="s">
        <v>150</v>
      </c>
      <c r="P205" s="18" t="s">
        <v>150</v>
      </c>
      <c r="Q205" s="72" t="s">
        <v>715</v>
      </c>
      <c r="R205" s="72" t="s">
        <v>716</v>
      </c>
      <c r="S205" s="66">
        <v>0.57999999999999996</v>
      </c>
      <c r="T205" s="66">
        <v>0.56999999999999995</v>
      </c>
      <c r="U205" s="66">
        <v>0.1</v>
      </c>
      <c r="V205" s="66">
        <v>0.08</v>
      </c>
      <c r="W205" s="25" t="s">
        <v>150</v>
      </c>
      <c r="X205" s="18" t="s">
        <v>150</v>
      </c>
      <c r="Y205" s="74">
        <v>57.4</v>
      </c>
      <c r="Z205" s="74">
        <v>43.8</v>
      </c>
      <c r="AA205" s="74">
        <v>-0.4</v>
      </c>
      <c r="AB205" s="74">
        <v>36.299999999999997</v>
      </c>
      <c r="AC205" s="74">
        <v>41.4</v>
      </c>
      <c r="AD205" s="74">
        <v>0.5</v>
      </c>
      <c r="AE205" s="74">
        <v>7.2</v>
      </c>
      <c r="AF205" s="74">
        <v>13.7</v>
      </c>
      <c r="AG205" s="74">
        <v>4.7</v>
      </c>
      <c r="AH205" s="74">
        <v>11.4</v>
      </c>
      <c r="AI205" s="74">
        <v>14.5</v>
      </c>
      <c r="AJ205" s="74">
        <v>3.8</v>
      </c>
      <c r="AK205" s="74">
        <v>23.3</v>
      </c>
      <c r="AL205" s="74">
        <v>23.4</v>
      </c>
      <c r="AM205" s="74">
        <v>1.6</v>
      </c>
      <c r="AN205" s="74">
        <v>35.9</v>
      </c>
      <c r="AO205" s="74">
        <v>35.700000000000003</v>
      </c>
      <c r="AP205" s="74">
        <v>0.9</v>
      </c>
      <c r="AQ205" s="74">
        <v>11.1</v>
      </c>
      <c r="AR205" s="74">
        <v>13.62</v>
      </c>
      <c r="AS205" s="74">
        <v>2.2999999999999998</v>
      </c>
      <c r="AT205" s="74">
        <v>20.8</v>
      </c>
      <c r="AU205" s="74">
        <v>18.5</v>
      </c>
      <c r="AV205" s="74">
        <v>0.9</v>
      </c>
      <c r="AW205" s="74">
        <v>33.5</v>
      </c>
      <c r="AX205" s="74">
        <v>34.75</v>
      </c>
      <c r="AY205" s="74">
        <v>1.1000000000000001</v>
      </c>
      <c r="AZ205" s="74" t="s">
        <v>150</v>
      </c>
      <c r="BA205" s="74" t="s">
        <v>150</v>
      </c>
      <c r="BB205" s="74" t="s">
        <v>150</v>
      </c>
      <c r="BC205" s="74" t="s">
        <v>150</v>
      </c>
      <c r="BD205" s="74" t="s">
        <v>150</v>
      </c>
      <c r="BE205" s="74" t="s">
        <v>150</v>
      </c>
      <c r="BF205" s="74" t="s">
        <v>150</v>
      </c>
      <c r="BG205" s="74" t="s">
        <v>150</v>
      </c>
      <c r="BH205" s="74" t="s">
        <v>150</v>
      </c>
      <c r="BI205" s="79">
        <v>-149.22</v>
      </c>
      <c r="BJ205" s="79" t="s">
        <v>150</v>
      </c>
      <c r="BK205" s="79">
        <v>-3125</v>
      </c>
      <c r="BL205" s="79">
        <v>273.77999999999997</v>
      </c>
      <c r="BM205" s="79" t="s">
        <v>150</v>
      </c>
      <c r="BN205" s="79">
        <v>0</v>
      </c>
      <c r="BO205" s="38">
        <v>1</v>
      </c>
      <c r="BP205" s="38" t="s">
        <v>150</v>
      </c>
      <c r="BQ205" s="38">
        <v>147.6</v>
      </c>
      <c r="BR205" s="38">
        <v>0.97</v>
      </c>
      <c r="BS205" s="38" t="s">
        <v>150</v>
      </c>
      <c r="BT205" s="38">
        <v>0.91</v>
      </c>
      <c r="BU205" s="38">
        <v>1.07</v>
      </c>
      <c r="BV205" s="38" t="s">
        <v>150</v>
      </c>
      <c r="BW205" s="38">
        <v>1</v>
      </c>
      <c r="BX205" s="82">
        <v>1.45</v>
      </c>
      <c r="BY205" s="82" t="s">
        <v>150</v>
      </c>
      <c r="BZ205" s="82">
        <v>0.38</v>
      </c>
      <c r="CA205" s="82">
        <v>0.93</v>
      </c>
      <c r="CB205" s="82" t="s">
        <v>150</v>
      </c>
      <c r="CC205" s="82">
        <v>0.87</v>
      </c>
      <c r="CD205" s="82">
        <v>239</v>
      </c>
      <c r="CE205" s="63">
        <v>35606</v>
      </c>
      <c r="CF205" s="122"/>
    </row>
    <row r="206" spans="1:84" s="3" customFormat="1" x14ac:dyDescent="0.2">
      <c r="A206" t="s">
        <v>717</v>
      </c>
      <c r="B206" s="86" t="s">
        <v>718</v>
      </c>
      <c r="C206" s="3" t="s">
        <v>713</v>
      </c>
      <c r="D206" s="3" t="s">
        <v>520</v>
      </c>
      <c r="E206" s="3" t="s">
        <v>152</v>
      </c>
      <c r="F206" s="95"/>
      <c r="G206" s="93"/>
      <c r="H206" s="94" t="s">
        <v>150</v>
      </c>
      <c r="I206" s="100" t="s">
        <v>149</v>
      </c>
      <c r="J206" s="94" t="s">
        <v>150</v>
      </c>
      <c r="K206" s="18">
        <v>111</v>
      </c>
      <c r="L206" s="18">
        <v>224</v>
      </c>
      <c r="M206" s="63">
        <v>228090</v>
      </c>
      <c r="N206" s="18" t="s">
        <v>150</v>
      </c>
      <c r="O206" s="18" t="s">
        <v>150</v>
      </c>
      <c r="P206" s="18" t="s">
        <v>150</v>
      </c>
      <c r="Q206" s="72" t="s">
        <v>150</v>
      </c>
      <c r="R206" s="72" t="s">
        <v>150</v>
      </c>
      <c r="S206" s="66">
        <v>0.71</v>
      </c>
      <c r="T206" s="66">
        <v>0.79</v>
      </c>
      <c r="U206" s="66">
        <v>0.11</v>
      </c>
      <c r="V206" s="66">
        <v>0.03</v>
      </c>
      <c r="W206" s="25" t="s">
        <v>150</v>
      </c>
      <c r="X206" s="18" t="s">
        <v>150</v>
      </c>
      <c r="Y206" s="74">
        <v>9</v>
      </c>
      <c r="Z206" s="74">
        <v>28.6</v>
      </c>
      <c r="AA206" s="74">
        <v>2.9</v>
      </c>
      <c r="AB206" s="74">
        <v>16.600000000000001</v>
      </c>
      <c r="AC206" s="74">
        <v>27</v>
      </c>
      <c r="AD206" s="74">
        <v>2.2999999999999998</v>
      </c>
      <c r="AE206" s="74">
        <v>0.4</v>
      </c>
      <c r="AF206" s="74">
        <v>1.8</v>
      </c>
      <c r="AG206" s="74">
        <v>5.0999999999999996</v>
      </c>
      <c r="AH206" s="74">
        <v>9.9</v>
      </c>
      <c r="AI206" s="74">
        <v>8.6999999999999993</v>
      </c>
      <c r="AJ206" s="74">
        <v>1.1000000000000001</v>
      </c>
      <c r="AK206" s="74">
        <v>17.100000000000001</v>
      </c>
      <c r="AL206" s="74">
        <v>14.4</v>
      </c>
      <c r="AM206" s="74">
        <v>1.3</v>
      </c>
      <c r="AN206" s="74">
        <v>26.6</v>
      </c>
      <c r="AO206" s="74">
        <v>29.3</v>
      </c>
      <c r="AP206" s="74">
        <v>1.7</v>
      </c>
      <c r="AQ206" s="74" t="s">
        <v>150</v>
      </c>
      <c r="AR206" s="74" t="s">
        <v>150</v>
      </c>
      <c r="AS206" s="74" t="s">
        <v>150</v>
      </c>
      <c r="AT206" s="74" t="s">
        <v>150</v>
      </c>
      <c r="AU206" s="74" t="s">
        <v>150</v>
      </c>
      <c r="AV206" s="74" t="s">
        <v>150</v>
      </c>
      <c r="AW206" s="74" t="s">
        <v>150</v>
      </c>
      <c r="AX206" s="74" t="s">
        <v>150</v>
      </c>
      <c r="AY206" s="74" t="s">
        <v>150</v>
      </c>
      <c r="AZ206" s="74" t="s">
        <v>150</v>
      </c>
      <c r="BA206" s="74" t="s">
        <v>150</v>
      </c>
      <c r="BB206" s="74" t="s">
        <v>150</v>
      </c>
      <c r="BC206" s="74" t="s">
        <v>150</v>
      </c>
      <c r="BD206" s="74" t="s">
        <v>150</v>
      </c>
      <c r="BE206" s="74" t="s">
        <v>150</v>
      </c>
      <c r="BF206" s="74" t="s">
        <v>150</v>
      </c>
      <c r="BG206" s="74" t="s">
        <v>150</v>
      </c>
      <c r="BH206" s="74" t="s">
        <v>150</v>
      </c>
      <c r="BI206" s="79" t="s">
        <v>150</v>
      </c>
      <c r="BJ206" s="79" t="s">
        <v>150</v>
      </c>
      <c r="BK206" s="79" t="s">
        <v>150</v>
      </c>
      <c r="BL206" s="79" t="s">
        <v>150</v>
      </c>
      <c r="BM206" s="79" t="s">
        <v>150</v>
      </c>
      <c r="BN206" s="79" t="s">
        <v>150</v>
      </c>
      <c r="BO206" s="38" t="s">
        <v>150</v>
      </c>
      <c r="BP206" s="38" t="s">
        <v>150</v>
      </c>
      <c r="BQ206" s="38" t="s">
        <v>150</v>
      </c>
      <c r="BR206" s="38" t="s">
        <v>150</v>
      </c>
      <c r="BS206" s="38" t="s">
        <v>150</v>
      </c>
      <c r="BT206" s="38" t="s">
        <v>150</v>
      </c>
      <c r="BU206" s="38" t="s">
        <v>150</v>
      </c>
      <c r="BV206" s="38" t="s">
        <v>150</v>
      </c>
      <c r="BW206" s="38" t="s">
        <v>150</v>
      </c>
      <c r="BX206" s="82" t="s">
        <v>150</v>
      </c>
      <c r="BY206" s="82" t="s">
        <v>150</v>
      </c>
      <c r="BZ206" s="82" t="s">
        <v>150</v>
      </c>
      <c r="CA206" s="82" t="s">
        <v>150</v>
      </c>
      <c r="CB206" s="82" t="s">
        <v>150</v>
      </c>
      <c r="CC206" s="82" t="s">
        <v>150</v>
      </c>
      <c r="CD206" s="82" t="s">
        <v>150</v>
      </c>
      <c r="CE206" s="63" t="s">
        <v>150</v>
      </c>
      <c r="CF206" s="122"/>
    </row>
    <row r="207" spans="1:84" x14ac:dyDescent="0.2">
      <c r="S207" s="25"/>
      <c r="AK207" s="118"/>
      <c r="AN207" s="7"/>
      <c r="AO207" s="7"/>
      <c r="AP207" s="7"/>
      <c r="BI207" s="7"/>
      <c r="BJ207" s="7"/>
      <c r="BK207" s="7"/>
      <c r="BL207" s="7"/>
      <c r="BM207" s="7"/>
      <c r="BN207" s="7"/>
      <c r="BO207" s="7"/>
      <c r="BP207" s="7"/>
      <c r="BQ207" s="7"/>
      <c r="BR207" s="7"/>
      <c r="BS207" s="7"/>
      <c r="BT207" s="7"/>
      <c r="BU207" s="7"/>
      <c r="BV207" s="7"/>
      <c r="BW207" s="7"/>
      <c r="BX207" s="82"/>
      <c r="BY207" s="82"/>
      <c r="BZ207" s="82"/>
      <c r="CA207" s="82"/>
      <c r="CB207" s="82"/>
      <c r="CC207" s="82"/>
      <c r="CD207" s="82"/>
      <c r="CE207" s="63"/>
    </row>
    <row r="208" spans="1:84" s="4" customFormat="1" x14ac:dyDescent="0.2">
      <c r="S208" s="113"/>
      <c r="AK208" s="119"/>
      <c r="AN208" s="120"/>
      <c r="AO208" s="120"/>
      <c r="AP208" s="120"/>
      <c r="BI208" s="120"/>
      <c r="BJ208" s="120"/>
      <c r="BK208" s="120"/>
      <c r="BL208" s="120"/>
      <c r="BM208" s="120"/>
      <c r="BN208" s="120"/>
      <c r="BO208" s="120"/>
      <c r="BP208" s="120"/>
      <c r="BQ208" s="120"/>
      <c r="BR208" s="120"/>
      <c r="BS208" s="120"/>
      <c r="BT208" s="120"/>
      <c r="BU208" s="120"/>
      <c r="BV208" s="120"/>
      <c r="BW208" s="120"/>
      <c r="BX208" s="120"/>
      <c r="BY208" s="120"/>
      <c r="BZ208" s="120"/>
      <c r="CA208" s="120"/>
      <c r="CB208" s="120"/>
      <c r="CC208" s="120"/>
      <c r="CD208" s="120"/>
      <c r="CE208" s="120"/>
    </row>
    <row r="209" spans="3:83" x14ac:dyDescent="0.2">
      <c r="C209" s="87" t="s">
        <v>719</v>
      </c>
      <c r="G209" t="s">
        <v>720</v>
      </c>
      <c r="H209" t="s">
        <v>721</v>
      </c>
      <c r="J209" s="102" t="s">
        <v>722</v>
      </c>
      <c r="K209" s="103">
        <f>COUNTIF(A4:A207,"&lt;&gt;")</f>
        <v>203</v>
      </c>
      <c r="S209" s="25"/>
      <c r="T209" s="114"/>
      <c r="U209" s="114"/>
      <c r="V209" s="114"/>
      <c r="AK209" s="118"/>
      <c r="AN209" s="7"/>
      <c r="AO209" s="7"/>
      <c r="AP209" s="7"/>
      <c r="BI209" s="7"/>
      <c r="BJ209" s="7"/>
      <c r="BK209" s="7"/>
      <c r="BL209" s="7"/>
      <c r="BM209" s="7"/>
      <c r="BN209" s="7"/>
      <c r="BO209" s="7"/>
      <c r="BP209" s="7"/>
      <c r="BQ209" s="7"/>
      <c r="BR209" s="7"/>
      <c r="BS209" s="7"/>
      <c r="BT209" s="7"/>
      <c r="BU209" s="7"/>
      <c r="BV209" s="7"/>
      <c r="BW209" s="7"/>
      <c r="BX209" s="7"/>
      <c r="BY209" s="7"/>
      <c r="BZ209" s="7"/>
      <c r="CA209" s="7"/>
      <c r="CB209" s="7"/>
      <c r="CC209" s="7"/>
      <c r="CD209" s="7"/>
      <c r="CE209" s="7"/>
    </row>
    <row r="210" spans="3:83" x14ac:dyDescent="0.2">
      <c r="C210" s="88" t="s">
        <v>169</v>
      </c>
      <c r="D210" s="88" t="str">
        <f>D184</f>
        <v>Construction (Civil)</v>
      </c>
      <c r="E210" s="88">
        <f>COUNTIF(D$4:D$207,D210)</f>
        <v>40</v>
      </c>
      <c r="F210" s="96" t="s">
        <v>723</v>
      </c>
      <c r="J210" s="102" t="s">
        <v>724</v>
      </c>
      <c r="K210" s="104">
        <f>AVERAGE(K4:K207)</f>
        <v>95.660098522167488</v>
      </c>
      <c r="L210" s="104">
        <f>AVERAGE(L4:L207)</f>
        <v>271.8166995073891</v>
      </c>
      <c r="M210" s="109">
        <f>AVERAGE(M4:M207)</f>
        <v>40986522.620247379</v>
      </c>
      <c r="N210" s="109"/>
      <c r="O210" s="104">
        <f t="shared" ref="O210:W210" si="1">AVERAGE(O4:O207)</f>
        <v>7.5890410958904111</v>
      </c>
      <c r="P210" s="104">
        <f t="shared" si="1"/>
        <v>1.5</v>
      </c>
      <c r="Q210" s="115">
        <f t="shared" si="1"/>
        <v>0.12697844958931107</v>
      </c>
      <c r="R210" s="115">
        <f t="shared" si="1"/>
        <v>2.5996465789131763E-2</v>
      </c>
      <c r="S210" s="115">
        <f t="shared" si="1"/>
        <v>0.41157635467980258</v>
      </c>
      <c r="T210" s="115">
        <f t="shared" si="1"/>
        <v>0.56507389162561628</v>
      </c>
      <c r="U210" s="115">
        <f t="shared" si="1"/>
        <v>0.14093596059113309</v>
      </c>
      <c r="V210" s="115">
        <f t="shared" si="1"/>
        <v>0.35990147783251231</v>
      </c>
      <c r="W210" s="115">
        <f t="shared" si="1"/>
        <v>0.75271486486486483</v>
      </c>
      <c r="AN210" s="7"/>
      <c r="AO210" s="7"/>
      <c r="AP210" s="7"/>
      <c r="BI210" s="7"/>
      <c r="BJ210" s="7"/>
      <c r="BK210" s="7"/>
      <c r="BL210" s="7"/>
      <c r="BM210" s="7"/>
      <c r="BN210" s="7"/>
      <c r="BO210" s="7"/>
      <c r="BP210" s="7"/>
      <c r="BQ210" s="7"/>
      <c r="BR210" s="7"/>
      <c r="BS210" s="7"/>
      <c r="BT210" s="7"/>
      <c r="BU210" s="7"/>
      <c r="BV210" s="7"/>
      <c r="BW210" s="7"/>
      <c r="BX210" s="7"/>
      <c r="BY210" s="7"/>
      <c r="BZ210" s="7"/>
      <c r="CA210" s="7"/>
      <c r="CB210" s="7"/>
      <c r="CC210" s="7"/>
      <c r="CD210" s="7"/>
      <c r="CE210" s="7"/>
    </row>
    <row r="211" spans="3:83" x14ac:dyDescent="0.2">
      <c r="C211" s="88" t="s">
        <v>725</v>
      </c>
      <c r="D211" s="88" t="str">
        <f>D176</f>
        <v>Construction (commercial building)</v>
      </c>
      <c r="E211" s="88">
        <f>COUNTIF(D$4:D$207,D211)</f>
        <v>18</v>
      </c>
      <c r="F211" s="96" t="s">
        <v>726</v>
      </c>
      <c r="J211" s="105" t="s">
        <v>727</v>
      </c>
      <c r="K211" s="106">
        <f>STDEV(K4:K207)</f>
        <v>214.84453908407278</v>
      </c>
      <c r="L211" s="106">
        <f>STDEV(L4:L207)</f>
        <v>303.12011081359634</v>
      </c>
      <c r="M211" s="110">
        <f>STDEV(M4:M207)</f>
        <v>391594325.48911899</v>
      </c>
      <c r="N211" s="110"/>
      <c r="O211" s="106">
        <f>STDEV(O4:O207)</f>
        <v>7.414017535194839</v>
      </c>
      <c r="P211" s="106">
        <f>STDEV(P4:P207)</f>
        <v>0.70710678118654757</v>
      </c>
      <c r="Q211" s="116">
        <f>STDEV(Q4:Q207)</f>
        <v>0.22066821306180565</v>
      </c>
      <c r="R211" s="116">
        <f t="shared" ref="R211:W211" si="2">STDEV(R4:R207)</f>
        <v>0.25038668445214535</v>
      </c>
      <c r="S211" s="116">
        <f t="shared" si="2"/>
        <v>0.23306498017223815</v>
      </c>
      <c r="T211" s="116">
        <f t="shared" si="2"/>
        <v>0.16622294898846951</v>
      </c>
      <c r="U211" s="116">
        <f t="shared" si="2"/>
        <v>0.2122034584068789</v>
      </c>
      <c r="V211" s="116">
        <f t="shared" si="2"/>
        <v>0.23338446194426291</v>
      </c>
      <c r="W211" s="116">
        <f t="shared" si="2"/>
        <v>0.16344698046703526</v>
      </c>
      <c r="AN211" s="7"/>
      <c r="AO211" s="7"/>
      <c r="AP211" s="7"/>
      <c r="BI211" s="7"/>
      <c r="BJ211" s="7"/>
      <c r="BK211" s="7"/>
      <c r="BL211" s="7"/>
      <c r="BM211" s="7"/>
      <c r="BN211" s="7"/>
      <c r="BO211" s="7"/>
      <c r="BP211" s="7"/>
      <c r="BQ211" s="7"/>
      <c r="BR211" s="7"/>
      <c r="BS211" s="7"/>
      <c r="BT211" s="7"/>
      <c r="BU211" s="7"/>
      <c r="BV211" s="7"/>
      <c r="BW211" s="7"/>
      <c r="BX211" s="7"/>
      <c r="BY211" s="7"/>
      <c r="BZ211" s="7"/>
      <c r="CA211" s="7"/>
      <c r="CB211" s="7"/>
      <c r="CC211" s="7"/>
      <c r="CD211" s="7"/>
      <c r="CE211" s="7"/>
    </row>
    <row r="212" spans="3:83" x14ac:dyDescent="0.2">
      <c r="C212" s="88" t="s">
        <v>728</v>
      </c>
      <c r="D212" s="88" t="str">
        <f>D175</f>
        <v>Construction (residential building)</v>
      </c>
      <c r="E212" s="88">
        <f>COUNTIF(D$4:D$207,D212)</f>
        <v>54</v>
      </c>
      <c r="F212" s="96" t="s">
        <v>729</v>
      </c>
      <c r="J212" s="102" t="s">
        <v>730</v>
      </c>
      <c r="K212" s="30">
        <f>MIN(K4:K207)</f>
        <v>7</v>
      </c>
      <c r="L212" s="30">
        <f>MIN(L4:L207)</f>
        <v>2</v>
      </c>
      <c r="M212" s="109">
        <f>MIN(M4:M207)</f>
        <v>1210</v>
      </c>
      <c r="N212" s="109"/>
      <c r="O212" s="30">
        <f>MIN(O4:O207)</f>
        <v>1</v>
      </c>
      <c r="P212" s="30">
        <f>MIN(P4:P207)</f>
        <v>1</v>
      </c>
      <c r="Q212" s="115">
        <f>MIN(Q4:Q207)</f>
        <v>-0.33163265306122403</v>
      </c>
      <c r="R212" s="115">
        <f t="shared" ref="R212:W212" si="3">MIN(R4:R207)</f>
        <v>-0.57819905213270095</v>
      </c>
      <c r="S212" s="115">
        <f t="shared" si="3"/>
        <v>0.01</v>
      </c>
      <c r="T212" s="115">
        <f t="shared" si="3"/>
        <v>0.17</v>
      </c>
      <c r="U212" s="115">
        <f t="shared" si="3"/>
        <v>-0.05</v>
      </c>
      <c r="V212" s="115">
        <f t="shared" si="3"/>
        <v>0</v>
      </c>
      <c r="W212" s="115">
        <f t="shared" si="3"/>
        <v>0.05</v>
      </c>
      <c r="AN212" s="7"/>
      <c r="AO212" s="7"/>
      <c r="AP212" s="7"/>
      <c r="BI212" s="7"/>
      <c r="BJ212" s="7"/>
      <c r="BK212" s="7"/>
      <c r="BL212" s="7"/>
      <c r="BM212" s="7"/>
      <c r="BN212" s="7"/>
      <c r="BO212" s="7"/>
      <c r="BP212" s="7"/>
      <c r="BQ212" s="7"/>
      <c r="BR212" s="7"/>
      <c r="BS212" s="7"/>
      <c r="BT212" s="7"/>
      <c r="BU212" s="7"/>
      <c r="BV212" s="7"/>
      <c r="BW212" s="7"/>
      <c r="BX212" s="7"/>
      <c r="BY212" s="7"/>
      <c r="BZ212" s="7"/>
      <c r="CA212" s="7"/>
      <c r="CB212" s="7"/>
      <c r="CC212" s="7"/>
      <c r="CD212" s="7"/>
      <c r="CE212" s="7"/>
    </row>
    <row r="213" spans="3:83" x14ac:dyDescent="0.2">
      <c r="C213" s="88" t="s">
        <v>731</v>
      </c>
      <c r="D213" s="88" t="str">
        <f>D20</f>
        <v>Construction (institutional building)</v>
      </c>
      <c r="E213" s="88">
        <f>COUNTIF(D$4:D$207,D213)</f>
        <v>8</v>
      </c>
      <c r="F213" s="96" t="s">
        <v>732</v>
      </c>
      <c r="J213" s="102" t="s">
        <v>733</v>
      </c>
      <c r="K213" s="30">
        <f>MAX(K4:K207)</f>
        <v>1796</v>
      </c>
      <c r="L213" s="30">
        <f>MAX(L4:L207)</f>
        <v>2804</v>
      </c>
      <c r="M213" s="109">
        <f>MAX(M4:M207)</f>
        <v>4999958016</v>
      </c>
      <c r="N213" s="109"/>
      <c r="O213" s="30">
        <f>MAX(O4:O207)</f>
        <v>43</v>
      </c>
      <c r="P213" s="30">
        <f>MAX(P4:P207)</f>
        <v>2</v>
      </c>
      <c r="Q213" s="115">
        <f>MAX(Q4:Q207)</f>
        <v>1</v>
      </c>
      <c r="R213" s="115">
        <f t="shared" ref="R213:W213" si="4">MAX(R4:R207)</f>
        <v>1.4363640093546099</v>
      </c>
      <c r="S213" s="115">
        <f t="shared" si="4"/>
        <v>0.95</v>
      </c>
      <c r="T213" s="115">
        <f t="shared" si="4"/>
        <v>1</v>
      </c>
      <c r="U213" s="115">
        <f t="shared" si="4"/>
        <v>1</v>
      </c>
      <c r="V213" s="115">
        <f t="shared" si="4"/>
        <v>1</v>
      </c>
      <c r="W213" s="115">
        <f t="shared" si="4"/>
        <v>0.95</v>
      </c>
      <c r="AN213" s="7"/>
      <c r="AO213" s="7"/>
      <c r="AP213" s="7"/>
      <c r="BI213" s="7"/>
      <c r="BJ213" s="7"/>
      <c r="BK213" s="7"/>
      <c r="BL213" s="7"/>
      <c r="BM213" s="7"/>
      <c r="BN213" s="7"/>
      <c r="BO213" s="7"/>
      <c r="BP213" s="7"/>
      <c r="BQ213" s="7"/>
      <c r="BR213" s="7"/>
      <c r="BS213" s="7"/>
      <c r="BT213" s="7"/>
      <c r="BU213" s="7"/>
      <c r="BV213" s="7"/>
      <c r="BW213" s="7"/>
      <c r="BX213" s="7"/>
      <c r="BY213" s="7"/>
      <c r="BZ213" s="7"/>
      <c r="CA213" s="7"/>
      <c r="CB213" s="7"/>
      <c r="CC213" s="7"/>
      <c r="CD213" s="7"/>
      <c r="CE213" s="7"/>
    </row>
    <row r="214" spans="3:83" x14ac:dyDescent="0.2">
      <c r="C214" s="88" t="s">
        <v>205</v>
      </c>
      <c r="D214" s="88" t="str">
        <f>D154</f>
        <v>Construction (Industrial)</v>
      </c>
      <c r="E214" s="88">
        <f t="shared" ref="E210:E219" si="5">COUNTIF(D$4:D$207,D214)</f>
        <v>15</v>
      </c>
      <c r="F214" s="96" t="s">
        <v>734</v>
      </c>
      <c r="J214" s="102" t="s">
        <v>735</v>
      </c>
      <c r="K214" s="107">
        <f>COUNTIF(K4:K207,"&lt;&gt;-")/$K$209</f>
        <v>1.0049261083743843</v>
      </c>
      <c r="L214" s="107">
        <f>COUNTIF(L4:L207,"&lt;&gt;-")/$K$209</f>
        <v>1.0049261083743843</v>
      </c>
      <c r="M214" s="107">
        <f>COUNTIF(M4:M207,"&lt;&gt;-")/$K$209</f>
        <v>0.8571428571428571</v>
      </c>
      <c r="N214" s="107"/>
      <c r="O214" s="107">
        <f>COUNTIF(O4:O207,"&lt;&gt;-")/$K$209</f>
        <v>0.3891625615763547</v>
      </c>
      <c r="P214" s="107">
        <f>COUNTIF(P4:P207,"&lt;&gt;-")/$K$209</f>
        <v>3.9408866995073892E-2</v>
      </c>
      <c r="Q214" s="107">
        <f>COUNTIF(Q4:Q207,"&lt;&gt;-")/$K$209</f>
        <v>0.61083743842364535</v>
      </c>
      <c r="R214" s="107">
        <f t="shared" ref="R214:W214" si="6">COUNTIF(R4:R207,"&lt;&gt;-")/$K$209</f>
        <v>0.59605911330049266</v>
      </c>
      <c r="S214" s="107">
        <f t="shared" si="6"/>
        <v>1.0049261083743843</v>
      </c>
      <c r="T214" s="107">
        <f t="shared" si="6"/>
        <v>1.0049261083743843</v>
      </c>
      <c r="U214" s="107">
        <f t="shared" si="6"/>
        <v>1.0049261083743843</v>
      </c>
      <c r="V214" s="107">
        <f t="shared" si="6"/>
        <v>1.0049261083743843</v>
      </c>
      <c r="W214" s="107">
        <f t="shared" si="6"/>
        <v>0.78325123152709364</v>
      </c>
      <c r="AN214" s="7"/>
      <c r="AO214" s="7"/>
      <c r="AP214" s="7"/>
      <c r="BI214" s="7"/>
      <c r="BJ214" s="7"/>
      <c r="BK214" s="7"/>
      <c r="BL214" s="7"/>
      <c r="BM214" s="7"/>
      <c r="BN214" s="7"/>
      <c r="BO214" s="7"/>
      <c r="BP214" s="7"/>
      <c r="BQ214" s="7"/>
      <c r="BR214" s="7"/>
      <c r="BS214" s="7"/>
      <c r="BT214" s="7"/>
      <c r="BU214" s="7"/>
      <c r="BV214" s="7"/>
      <c r="BW214" s="7"/>
      <c r="BX214" s="7"/>
      <c r="BY214" s="7"/>
      <c r="BZ214" s="7"/>
      <c r="CA214" s="7"/>
      <c r="CB214" s="7"/>
      <c r="CC214" s="7"/>
      <c r="CD214" s="7"/>
      <c r="CE214" s="7"/>
    </row>
    <row r="215" spans="3:83" x14ac:dyDescent="0.2">
      <c r="C215" s="88" t="s">
        <v>295</v>
      </c>
      <c r="D215" s="88" t="str">
        <f>D177</f>
        <v>Engineering</v>
      </c>
      <c r="E215" s="88">
        <f t="shared" si="5"/>
        <v>14</v>
      </c>
      <c r="F215" s="97" t="s">
        <v>736</v>
      </c>
      <c r="J215" s="102" t="s">
        <v>737</v>
      </c>
      <c r="K215" s="30"/>
      <c r="L215" s="30"/>
      <c r="M215" s="30"/>
      <c r="N215" s="30"/>
      <c r="O215" s="30"/>
      <c r="P215" s="30"/>
      <c r="Q215" s="30">
        <f>COUNTIF(Q4:Q207,"&gt;0")</f>
        <v>77</v>
      </c>
      <c r="R215" s="30">
        <f>COUNTIF(R4:R207,"&gt;0")</f>
        <v>71</v>
      </c>
      <c r="S215" s="107"/>
      <c r="T215" s="30"/>
      <c r="U215" s="30"/>
      <c r="V215" s="30"/>
      <c r="W215" s="30"/>
      <c r="BI215" s="7"/>
      <c r="BJ215" s="7"/>
      <c r="BK215" s="7"/>
      <c r="BL215" s="7"/>
      <c r="BM215" s="7"/>
      <c r="BN215" s="7"/>
      <c r="BO215" s="7"/>
      <c r="BP215" s="7"/>
      <c r="BQ215" s="7"/>
      <c r="BR215" s="7"/>
      <c r="BS215" s="7"/>
      <c r="BT215" s="7"/>
      <c r="BU215" s="7"/>
      <c r="BV215" s="7"/>
      <c r="BW215" s="7"/>
      <c r="BX215" s="7"/>
      <c r="BY215" s="7"/>
      <c r="BZ215" s="7"/>
      <c r="CA215" s="7"/>
      <c r="CB215" s="7"/>
      <c r="CC215" s="7"/>
      <c r="CD215" s="7"/>
      <c r="CE215" s="7"/>
    </row>
    <row r="216" spans="3:83" x14ac:dyDescent="0.2">
      <c r="C216" s="88" t="s">
        <v>538</v>
      </c>
      <c r="D216" s="88" t="str">
        <f>D171</f>
        <v>Mobility</v>
      </c>
      <c r="E216" s="88">
        <f t="shared" si="5"/>
        <v>6</v>
      </c>
      <c r="F216" s="97" t="s">
        <v>738</v>
      </c>
      <c r="J216" s="102" t="s">
        <v>739</v>
      </c>
      <c r="K216" s="30"/>
      <c r="L216" s="30"/>
      <c r="M216" s="30"/>
      <c r="N216" s="30"/>
      <c r="O216" s="30"/>
      <c r="P216" s="30"/>
      <c r="Q216" s="30">
        <f>COUNTIF(Q4:Q207,"&lt;0")</f>
        <v>12</v>
      </c>
      <c r="R216" s="30">
        <f>COUNTIF(R4:R207,"&lt;0")</f>
        <v>38</v>
      </c>
      <c r="S216" s="107"/>
      <c r="T216" s="30"/>
      <c r="U216" s="30"/>
      <c r="V216" s="30"/>
      <c r="W216" s="30"/>
      <c r="BI216" s="7"/>
      <c r="BJ216" s="7"/>
      <c r="BK216" s="7"/>
      <c r="BL216" s="7"/>
      <c r="BM216" s="7"/>
      <c r="BN216" s="7"/>
      <c r="BO216" s="7"/>
      <c r="BP216" s="7"/>
      <c r="BQ216" s="7"/>
      <c r="BR216" s="7"/>
      <c r="BS216" s="7"/>
      <c r="BT216" s="7"/>
      <c r="BU216" s="7"/>
      <c r="BV216" s="7"/>
      <c r="BW216" s="7"/>
      <c r="BX216" s="7"/>
      <c r="BY216" s="7"/>
      <c r="BZ216" s="7"/>
      <c r="CA216" s="7"/>
      <c r="CB216" s="7"/>
      <c r="CC216" s="7"/>
      <c r="CD216" s="7"/>
      <c r="CE216" s="7"/>
    </row>
    <row r="217" spans="3:83" x14ac:dyDescent="0.2">
      <c r="C217" s="88" t="s">
        <v>525</v>
      </c>
      <c r="D217" s="88" t="str">
        <f>D170</f>
        <v>Event management</v>
      </c>
      <c r="E217" s="88">
        <f t="shared" si="5"/>
        <v>15</v>
      </c>
      <c r="F217" s="97" t="s">
        <v>740</v>
      </c>
      <c r="J217" s="102" t="s">
        <v>741</v>
      </c>
      <c r="K217" s="30"/>
      <c r="L217" s="30"/>
      <c r="M217" s="30"/>
      <c r="N217" s="30"/>
      <c r="O217" s="30"/>
      <c r="P217" s="30"/>
      <c r="Q217" s="30">
        <f>COUNTIF(Q4:Q207,"=0")</f>
        <v>29</v>
      </c>
      <c r="R217" s="30">
        <f>COUNTIF(R4:R207,"=0")</f>
        <v>6</v>
      </c>
      <c r="S217" s="107"/>
      <c r="T217" s="30"/>
      <c r="U217" s="30"/>
      <c r="V217" s="30"/>
      <c r="W217" s="30"/>
      <c r="BI217" s="7"/>
      <c r="BJ217" s="7"/>
      <c r="BK217" s="7"/>
      <c r="BL217" s="7"/>
      <c r="BM217" s="7"/>
      <c r="BN217" s="7"/>
      <c r="BO217" s="7"/>
      <c r="BP217" s="7"/>
      <c r="BQ217" s="7"/>
      <c r="BR217" s="7"/>
      <c r="BS217" s="7"/>
      <c r="BT217" s="7"/>
      <c r="BU217" s="7"/>
      <c r="BV217" s="7"/>
      <c r="BW217" s="7"/>
      <c r="BX217" s="7"/>
      <c r="BY217" s="7"/>
      <c r="BZ217" s="7"/>
      <c r="CA217" s="7"/>
      <c r="CB217" s="7"/>
      <c r="CC217" s="7"/>
      <c r="CD217" s="7"/>
      <c r="CE217" s="7"/>
    </row>
    <row r="218" spans="3:83" x14ac:dyDescent="0.2">
      <c r="C218" s="88" t="s">
        <v>174</v>
      </c>
      <c r="D218" s="88" t="str">
        <f>D150</f>
        <v>IT</v>
      </c>
      <c r="E218" s="88">
        <f t="shared" si="5"/>
        <v>31</v>
      </c>
      <c r="F218" s="97" t="s">
        <v>742</v>
      </c>
      <c r="J218" s="102" t="s">
        <v>743</v>
      </c>
      <c r="K218" s="30"/>
      <c r="L218" s="30"/>
      <c r="M218" s="30"/>
      <c r="N218" s="30"/>
      <c r="O218" s="30"/>
      <c r="P218" s="30"/>
      <c r="Q218" s="115">
        <f>AVERAGEIF(Q4:Q207,"&gt;0")</f>
        <v>0.21466030235150238</v>
      </c>
      <c r="R218" s="115">
        <f>AVERAGEIF(R4:R207,"&gt;0")</f>
        <v>0.13715246453647553</v>
      </c>
      <c r="S218" s="107"/>
      <c r="T218" s="30"/>
      <c r="U218" s="30"/>
      <c r="V218" s="30"/>
      <c r="W218" s="30"/>
      <c r="BI218" s="7"/>
      <c r="BJ218" s="7"/>
      <c r="BK218" s="7"/>
      <c r="BL218" s="7"/>
      <c r="BM218" s="7"/>
      <c r="BN218" s="7"/>
      <c r="BO218" s="7"/>
      <c r="BP218" s="7"/>
      <c r="BQ218" s="7"/>
      <c r="BR218" s="7"/>
      <c r="BS218" s="7"/>
      <c r="BT218" s="7"/>
      <c r="BU218" s="7"/>
      <c r="BV218" s="7"/>
      <c r="BW218" s="7"/>
      <c r="BX218" s="7"/>
      <c r="BY218" s="7"/>
      <c r="BZ218" s="7"/>
      <c r="CA218" s="7"/>
      <c r="CB218" s="7"/>
      <c r="CC218" s="7"/>
      <c r="CD218" s="7"/>
      <c r="CE218" s="7"/>
    </row>
    <row r="219" spans="3:83" x14ac:dyDescent="0.2">
      <c r="C219" s="88" t="s">
        <v>272</v>
      </c>
      <c r="D219" s="88" t="str">
        <f>D32</f>
        <v>Education</v>
      </c>
      <c r="E219" s="88">
        <f t="shared" si="5"/>
        <v>2</v>
      </c>
      <c r="F219" s="97" t="s">
        <v>744</v>
      </c>
      <c r="J219" s="102" t="s">
        <v>745</v>
      </c>
      <c r="K219" s="30"/>
      <c r="L219" s="30"/>
      <c r="M219" s="30"/>
      <c r="N219" s="30"/>
      <c r="O219" s="30"/>
      <c r="P219" s="30"/>
      <c r="Q219" s="115">
        <f>AVERAGEIF(Q5:Q207,"&lt;0")</f>
        <v>-0.12878218579391446</v>
      </c>
      <c r="R219" s="115">
        <f>AVERAGEIF(R5:R207,"&lt;0")</f>
        <v>-0.17758503727209496</v>
      </c>
      <c r="S219" s="107"/>
      <c r="T219" s="30"/>
      <c r="U219" s="30"/>
      <c r="V219" s="30"/>
      <c r="W219" s="30"/>
    </row>
    <row r="220" spans="3:83" x14ac:dyDescent="0.2">
      <c r="S220" s="25"/>
    </row>
    <row r="221" spans="3:83" x14ac:dyDescent="0.2">
      <c r="S221" s="117"/>
    </row>
    <row r="222" spans="3:83" x14ac:dyDescent="0.2">
      <c r="S222" s="25"/>
    </row>
    <row r="223" spans="3:83" x14ac:dyDescent="0.2">
      <c r="E223">
        <f>SUM(E210:E219)</f>
        <v>203</v>
      </c>
      <c r="K223" s="108" t="s">
        <v>746</v>
      </c>
      <c r="L223" s="108" t="s">
        <v>747</v>
      </c>
      <c r="M223" s="108" t="s">
        <v>748</v>
      </c>
      <c r="N223" s="108"/>
      <c r="O223" s="108" t="s">
        <v>749</v>
      </c>
      <c r="P223" s="108" t="s">
        <v>750</v>
      </c>
      <c r="S223" s="25"/>
    </row>
    <row r="224" spans="3:83" x14ac:dyDescent="0.2">
      <c r="J224" t="str">
        <f>D210</f>
        <v>Construction (Civil)</v>
      </c>
      <c r="K224" s="18">
        <f>E210</f>
        <v>40</v>
      </c>
      <c r="L224" s="18">
        <f t="array" ref="L224">MIN(IF(D$4:D$207=J224,K$4:K$207))</f>
        <v>12</v>
      </c>
      <c r="M224" s="18">
        <f t="array" ref="M224">MAX(IF(D$4:D$207=J224,K$4:K$207))</f>
        <v>1796</v>
      </c>
      <c r="N224" s="18"/>
      <c r="O224" s="18">
        <f t="array" ref="O224">MIN(IF(D$4:D$207=J224,O$4:O$207))</f>
        <v>1</v>
      </c>
      <c r="P224" s="18">
        <f t="array" ref="P224">MAX(IF(D$4:D$207=J224,O$4:O$207))</f>
        <v>20</v>
      </c>
      <c r="S224" s="25"/>
    </row>
    <row r="225" spans="10:84" x14ac:dyDescent="0.2">
      <c r="J225" t="str">
        <f t="shared" ref="J225:J227" si="7">D211</f>
        <v>Construction (commercial building)</v>
      </c>
      <c r="K225" s="18">
        <f>E211</f>
        <v>18</v>
      </c>
      <c r="L225" s="18">
        <f t="array" ref="L225">MIN(IF(D$4:D$207=J225,K$4:K$207))</f>
        <v>7</v>
      </c>
      <c r="M225" s="18">
        <f t="array" ref="M225">MAX(IF(D$4:D$207=J225,K$4:K$207))</f>
        <v>373</v>
      </c>
      <c r="N225" s="18"/>
      <c r="O225" s="18">
        <f t="array" ref="O225">MIN(IF(D$4:D$207=J225,O$4:O$207))</f>
        <v>5</v>
      </c>
      <c r="P225" s="18">
        <f t="array" ref="P225">MAX(IF(D$4:D$207=J225,O$4:O$207))</f>
        <v>12</v>
      </c>
      <c r="S225" s="25"/>
    </row>
    <row r="226" spans="10:84" x14ac:dyDescent="0.2">
      <c r="J226" t="str">
        <f t="shared" si="7"/>
        <v>Construction (residential building)</v>
      </c>
      <c r="K226" s="18">
        <f>E212</f>
        <v>54</v>
      </c>
      <c r="L226" s="18">
        <f t="array" ref="L226">MIN(IF(D$4:D$207=J226,K$4:K$207))</f>
        <v>10</v>
      </c>
      <c r="M226" s="18">
        <f t="array" ref="M226">MAX(IF(D$4:D$207=J226,K$4:K$207))</f>
        <v>184</v>
      </c>
      <c r="N226" s="18"/>
      <c r="O226" s="18">
        <f t="array" ref="O226">MIN(IF(D$4:D$207=J226,O$4:O$207))</f>
        <v>1</v>
      </c>
      <c r="P226" s="18">
        <f t="array" ref="P226">MAX(IF(D$4:D$207=J226,O$4:O$207))</f>
        <v>10</v>
      </c>
      <c r="S226" s="25"/>
    </row>
    <row r="227" spans="10:84" x14ac:dyDescent="0.2">
      <c r="J227" t="str">
        <f t="shared" si="7"/>
        <v>Construction (institutional building)</v>
      </c>
      <c r="K227" s="18">
        <f>E213</f>
        <v>8</v>
      </c>
      <c r="L227" s="18">
        <f t="array" ref="L227">MIN(IF(D$4:D$207=J227,K$4:K$207))</f>
        <v>24</v>
      </c>
      <c r="M227" s="18">
        <f t="array" ref="M227">MAX(IF(D$4:D$207=J227,K$4:K$207))</f>
        <v>276</v>
      </c>
      <c r="N227" s="18"/>
      <c r="O227" s="18">
        <f t="array" ref="O227">MIN(IF(D$4:D$207=J227,O$4:O$207))</f>
        <v>0</v>
      </c>
      <c r="P227" s="18">
        <f t="array" ref="P227">MAX(IF(D$4:D$207=J227,O$4:O$207))</f>
        <v>0</v>
      </c>
      <c r="S227" s="25"/>
    </row>
    <row r="228" spans="10:84" x14ac:dyDescent="0.2">
      <c r="J228" t="str">
        <f t="shared" ref="J228:K228" si="8">D214</f>
        <v>Construction (Industrial)</v>
      </c>
      <c r="K228" s="18">
        <f t="shared" si="8"/>
        <v>15</v>
      </c>
      <c r="L228" s="18">
        <f t="array" ref="L228">MIN(IF(D$4:D$207=J228,K$4:K$207))</f>
        <v>13</v>
      </c>
      <c r="M228" s="18">
        <f t="array" ref="M228">MAX(IF(D$4:D$207=J228,K$4:K$207))</f>
        <v>437</v>
      </c>
      <c r="N228" s="18"/>
      <c r="O228" s="18">
        <f t="array" ref="O228">MIN(IF(D$4:D$207=J228,O$4:O$207))</f>
        <v>6</v>
      </c>
      <c r="P228" s="18">
        <f t="array" ref="P228">MAX(IF(D$4:D$207=J228,O$4:O$207))</f>
        <v>27</v>
      </c>
      <c r="S228" s="25"/>
    </row>
    <row r="229" spans="10:84" x14ac:dyDescent="0.2">
      <c r="J229" s="5" t="s">
        <v>751</v>
      </c>
      <c r="K229" s="8">
        <f>SUM(K224:K228)</f>
        <v>135</v>
      </c>
      <c r="L229" s="8">
        <f>MIN(L224:L228)</f>
        <v>7</v>
      </c>
      <c r="M229" s="8">
        <f>MAX(M224:M228)</f>
        <v>1796</v>
      </c>
      <c r="N229" s="8"/>
      <c r="O229" s="8">
        <f>MIN(O224:O228)</f>
        <v>0</v>
      </c>
      <c r="P229" s="8">
        <f>MAX(P224:P228)</f>
        <v>27</v>
      </c>
      <c r="S229" s="25"/>
    </row>
    <row r="230" spans="10:84" x14ac:dyDescent="0.2">
      <c r="J230" t="str">
        <f>C215</f>
        <v>Engineering</v>
      </c>
      <c r="K230" s="18">
        <f>E215</f>
        <v>14</v>
      </c>
      <c r="L230" s="18">
        <f t="array" ref="L230">MIN(IF(D$4:D$207=J230,K$4:K$207))</f>
        <v>7</v>
      </c>
      <c r="M230" s="18">
        <f t="array" ref="M230">MAX(IF(D$4:D$207=J230,K$4:K$207))</f>
        <v>844</v>
      </c>
      <c r="N230" s="18"/>
      <c r="O230" s="18">
        <f t="array" ref="O230">MIN(IF(D$4:D$207=J230,O$4:O$207))</f>
        <v>2</v>
      </c>
      <c r="P230" s="18">
        <f t="array" ref="P230">MAX(IF(D$4:D$207=J230,O$4:O$207))</f>
        <v>4</v>
      </c>
      <c r="S230" s="25"/>
    </row>
    <row r="231" spans="10:84" x14ac:dyDescent="0.2">
      <c r="J231" t="str">
        <f>C216</f>
        <v>Mobility</v>
      </c>
      <c r="K231" s="18">
        <f>E216</f>
        <v>6</v>
      </c>
      <c r="L231" s="18">
        <f t="array" ref="L231">MIN(IF(D$4:D$207=J231,K$4:K$207))</f>
        <v>19</v>
      </c>
      <c r="M231" s="18">
        <f t="array" ref="M231">MAX(IF(D$4:D$207=J231,K$4:K$207))</f>
        <v>41</v>
      </c>
      <c r="N231" s="18"/>
      <c r="O231" s="18">
        <f t="array" ref="O231">MIN(IF(D$4:D$207=J231,O$4:O$207))</f>
        <v>2</v>
      </c>
      <c r="P231" s="18">
        <f t="array" ref="P231">MAX(IF(D$4:D$207=J231,O$4:O$207))</f>
        <v>8</v>
      </c>
      <c r="S231" s="25"/>
    </row>
    <row r="232" spans="10:84" x14ac:dyDescent="0.2">
      <c r="J232" t="str">
        <f>C217</f>
        <v>Event management</v>
      </c>
      <c r="K232" s="18">
        <f>E217</f>
        <v>15</v>
      </c>
      <c r="L232" s="18">
        <f t="array" ref="L232">MIN(IF(D$4:D$207=J232,K$4:K$207))</f>
        <v>19</v>
      </c>
      <c r="M232" s="18">
        <f t="array" ref="M232">MAX(IF(D$4:D$207=J232,K$4:K$207))</f>
        <v>187</v>
      </c>
      <c r="N232" s="18"/>
      <c r="O232" s="18">
        <f t="array" ref="O232">MIN(IF(D$4:D$207=J232,O$4:O$207))</f>
        <v>1</v>
      </c>
      <c r="P232" s="18">
        <f t="array" ref="P232">MAX(IF(D$4:D$207=J232,O$4:O$207))</f>
        <v>15</v>
      </c>
      <c r="S232" s="25"/>
    </row>
    <row r="233" spans="10:84" x14ac:dyDescent="0.2">
      <c r="J233" t="str">
        <f>C218</f>
        <v>IT</v>
      </c>
      <c r="K233" s="18">
        <f>E218</f>
        <v>31</v>
      </c>
      <c r="L233" s="18">
        <f t="array" ref="L233">MIN(IF(D$4:D$207=J233,K$4:K$207))</f>
        <v>11</v>
      </c>
      <c r="M233" s="18">
        <f t="array" ref="M233">MAX(IF(D$4:D$207=J233,K$4:K$207))</f>
        <v>279</v>
      </c>
      <c r="N233" s="18"/>
      <c r="O233" s="18">
        <f t="array" ref="O233">MIN(IF(D$4:D$207=J233,O$4:O$207))</f>
        <v>1</v>
      </c>
      <c r="P233" s="18">
        <f t="array" ref="P233">MAX(IF(D$4:D$207=J233,O$4:O$207))</f>
        <v>43</v>
      </c>
      <c r="S233" s="25"/>
    </row>
    <row r="234" spans="10:84" x14ac:dyDescent="0.2">
      <c r="J234" t="str">
        <f>C219</f>
        <v>Education</v>
      </c>
      <c r="K234" s="18">
        <f>E219</f>
        <v>2</v>
      </c>
      <c r="L234" s="18">
        <f t="array" ref="L234">MIN(IF(D$4:D$207=J234,K$4:K$207))</f>
        <v>112</v>
      </c>
      <c r="M234" s="18">
        <f t="array" ref="M234">MAX(IF(D$4:D$207=J234,K$4:K$207))</f>
        <v>134</v>
      </c>
      <c r="N234" s="18"/>
      <c r="O234" s="18">
        <f t="array" ref="O234">MIN(IF(D$4:D$207=J234,O$4:O$207))</f>
        <v>1</v>
      </c>
      <c r="P234" s="18">
        <f t="array" ref="P234">MAX(IF(D$4:D$207=J234,O$4:O$207))</f>
        <v>3</v>
      </c>
      <c r="S234" s="25"/>
    </row>
    <row r="235" spans="10:84" x14ac:dyDescent="0.2">
      <c r="S235" s="25"/>
    </row>
    <row r="236" spans="10:84" x14ac:dyDescent="0.2">
      <c r="K236">
        <f>SUM(K229:K234)</f>
        <v>203</v>
      </c>
      <c r="S236" s="25"/>
    </row>
    <row r="237" spans="10:84" x14ac:dyDescent="0.2">
      <c r="S237" s="25"/>
    </row>
    <row r="238" spans="10:84" x14ac:dyDescent="0.2">
      <c r="S238" s="25"/>
    </row>
    <row r="239" spans="10:84" x14ac:dyDescent="0.2">
      <c r="S239" s="25"/>
    </row>
    <row r="240" spans="10:84" x14ac:dyDescent="0.2">
      <c r="S240" s="25"/>
      <c r="CE240" s="123"/>
      <c r="CF240" s="123"/>
    </row>
    <row r="249" spans="83:84" x14ac:dyDescent="0.2">
      <c r="CE249" s="123"/>
      <c r="CF249" s="123"/>
    </row>
    <row r="258" spans="83:84" x14ac:dyDescent="0.2">
      <c r="CE258" s="123"/>
      <c r="CF258" s="123"/>
    </row>
  </sheetData>
  <mergeCells count="30">
    <mergeCell ref="BX2:BZ2"/>
    <mergeCell ref="CA2:CC2"/>
    <mergeCell ref="A1:E2"/>
    <mergeCell ref="S1:X2"/>
    <mergeCell ref="F1:H2"/>
    <mergeCell ref="I1:J2"/>
    <mergeCell ref="Q1:R2"/>
    <mergeCell ref="K1:M2"/>
    <mergeCell ref="N1:P2"/>
    <mergeCell ref="BI2:BK2"/>
    <mergeCell ref="BL2:BN2"/>
    <mergeCell ref="BO2:BQ2"/>
    <mergeCell ref="BR2:BT2"/>
    <mergeCell ref="BU2:BW2"/>
    <mergeCell ref="Y1:AP1"/>
    <mergeCell ref="AQ1:AY1"/>
    <mergeCell ref="AZ1:BH1"/>
    <mergeCell ref="BI1:CE1"/>
    <mergeCell ref="Y2:AA2"/>
    <mergeCell ref="AB2:AD2"/>
    <mergeCell ref="AE2:AG2"/>
    <mergeCell ref="AH2:AJ2"/>
    <mergeCell ref="AK2:AM2"/>
    <mergeCell ref="AN2:AP2"/>
    <mergeCell ref="AQ2:AS2"/>
    <mergeCell ref="AT2:AV2"/>
    <mergeCell ref="AW2:AY2"/>
    <mergeCell ref="AZ2:BB2"/>
    <mergeCell ref="BC2:BE2"/>
    <mergeCell ref="BF2:BH2"/>
  </mergeCells>
  <conditionalFormatting sqref="Q10 Q15 Q16:R16 Q30:R30 Q35:R38 Q39">
    <cfRule type="cellIs" dxfId="10" priority="12" operator="lessThanOrEqual">
      <formula>0</formula>
    </cfRule>
    <cfRule type="cellIs" dxfId="9" priority="13" operator="equal">
      <formula>"""-"""</formula>
    </cfRule>
    <cfRule type="cellIs" dxfId="8" priority="14" operator="greaterThan">
      <formula>0</formula>
    </cfRule>
  </conditionalFormatting>
  <conditionalFormatting sqref="Q40:R103">
    <cfRule type="cellIs" dxfId="7" priority="9" operator="lessThanOrEqual">
      <formula>0</formula>
    </cfRule>
    <cfRule type="cellIs" dxfId="6" priority="10" operator="equal">
      <formula>"""-"""</formula>
    </cfRule>
    <cfRule type="cellIs" dxfId="5" priority="11" operator="greaterThan">
      <formula>0</formula>
    </cfRule>
  </conditionalFormatting>
  <conditionalFormatting sqref="Q105:R128">
    <cfRule type="cellIs" dxfId="4" priority="3" operator="lessThanOrEqual">
      <formula>0</formula>
    </cfRule>
    <cfRule type="cellIs" dxfId="3" priority="4" operator="equal">
      <formula>"""-"""</formula>
    </cfRule>
    <cfRule type="cellIs" dxfId="2" priority="5" operator="greaterThan">
      <formula>0</formula>
    </cfRule>
  </conditionalFormatting>
  <conditionalFormatting sqref="Q157:R164">
    <cfRule type="cellIs" dxfId="1" priority="1" operator="greaterThan">
      <formula>0</formula>
    </cfRule>
    <cfRule type="cellIs" dxfId="0" priority="2" operator="lessThanOrEqual">
      <formula>0</formula>
    </cfRule>
  </conditionalFormatting>
  <pageMargins left="0.75" right="0.75" top="1" bottom="1" header="0.5" footer="0.5"/>
  <pageSetup paperSize="9" orientation="portrait"/>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Overview</vt:lpstr>
      <vt:lpstr>DSLIB</vt:lpstr>
    </vt:vector>
  </TitlesOfParts>
  <Company>UGent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Jordy Batselier</dc:creator>
  <cp:lastModifiedBy>Microsoft Office User</cp:lastModifiedBy>
  <dcterms:created xsi:type="dcterms:W3CDTF">2013-02-25T20:56:00Z</dcterms:created>
  <dcterms:modified xsi:type="dcterms:W3CDTF">2024-12-12T15:29:51Z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0x010100C9339CAC3FE5A9439143D9B4DD3762DA</vt:lpwstr>
  </property>
  <property fmtid="{D5CDD505-2E9C-101B-9397-08002B2CF9AE}" pid="3" name="KSOProductBuildVer">
    <vt:lpwstr>1033-3.2.0.6370</vt:lpwstr>
  </property>
</Properties>
</file>