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iovanhoucke/Library/Mobile Documents/com~apple~CloudDocs/myMarioVanhoucke/Teaching/myCourseModules/Decision Sciences/Lesmateriaal (2014)/Exercises/Solution (2024)/"/>
    </mc:Choice>
  </mc:AlternateContent>
  <xr:revisionPtr revIDLastSave="0" documentId="13_ncr:40009_{44C7216F-A2EE-6A43-9697-AF140B959B2F}" xr6:coauthVersionLast="36" xr6:coauthVersionMax="36" xr10:uidLastSave="{00000000-0000-0000-0000-000000000000}"/>
  <bookViews>
    <workbookView xWindow="-36380" yWindow="440" windowWidth="29420" windowHeight="18560" activeTab="2"/>
  </bookViews>
  <sheets>
    <sheet name="LP TOC (fast)" sheetId="5" r:id="rId1"/>
    <sheet name="LP TOC (slow)" sheetId="7" r:id="rId2"/>
    <sheet name="Graphical LP" sheetId="1" r:id="rId3"/>
    <sheet name="Answer Report 1" sheetId="8" r:id="rId4"/>
    <sheet name="Sensitivity Report 1" sheetId="9" r:id="rId5"/>
    <sheet name="Graphical IP" sheetId="6" r:id="rId6"/>
    <sheet name="The frog" sheetId="10" r:id="rId7"/>
  </sheets>
  <definedNames>
    <definedName name="solver_adj" localSheetId="5" hidden="1">'Graphical IP'!$B$9:$C$9</definedName>
    <definedName name="solver_adj" localSheetId="0" hidden="1">'LP TOC (fast)'!$B$10:$E$10</definedName>
    <definedName name="solver_adj" localSheetId="1" hidden="1">'LP TOC (slow)'!$B$10:$E$10</definedName>
    <definedName name="solver_cvg" localSheetId="5" hidden="1">0.0001</definedName>
    <definedName name="solver_cvg" localSheetId="0" hidden="1">0.0001</definedName>
    <definedName name="solver_cvg" localSheetId="1" hidden="1">0.0001</definedName>
    <definedName name="solver_drv" localSheetId="5" hidden="1">1</definedName>
    <definedName name="solver_drv" localSheetId="0" hidden="1">1</definedName>
    <definedName name="solver_drv" localSheetId="1" hidden="1">1</definedName>
    <definedName name="solver_eng" localSheetId="5" hidden="1">2</definedName>
    <definedName name="solver_eng" localSheetId="0" hidden="1">2</definedName>
    <definedName name="solver_eng" localSheetId="1" hidden="1">2</definedName>
    <definedName name="solver_est" localSheetId="0" hidden="1">1</definedName>
    <definedName name="solver_ibd" localSheetId="0" hidden="1">2</definedName>
    <definedName name="solver_itr" localSheetId="5" hidden="1">2147483647</definedName>
    <definedName name="solver_itr" localSheetId="0" hidden="1">1000</definedName>
    <definedName name="solver_itr" localSheetId="1" hidden="1">2147483647</definedName>
    <definedName name="solver_lhs1" localSheetId="5" hidden="1">'Graphical IP'!$B$9:$C$9</definedName>
    <definedName name="solver_lhs1" localSheetId="0" hidden="1">'LP TOC (fast)'!$F$12:$F$15</definedName>
    <definedName name="solver_lhs1" localSheetId="1" hidden="1">'LP TOC (slow)'!$F$12:$F$15</definedName>
    <definedName name="solver_lhs2" localSheetId="5" hidden="1">'Graphical IP'!$D$11</definedName>
    <definedName name="solver_lhs2" localSheetId="0" hidden="1">'LP TOC (fast)'!$F$16:$F$19</definedName>
    <definedName name="solver_lhs2" localSheetId="1" hidden="1">'LP TOC (slow)'!$F$16:$F$19</definedName>
    <definedName name="solver_lhs3" localSheetId="5" hidden="1">'Graphical IP'!$D$12</definedName>
    <definedName name="solver_lhs3" localSheetId="0" hidden="1">'LP TOC (fast)'!$F$20:$F$23</definedName>
    <definedName name="solver_lhs3" localSheetId="1" hidden="1">'LP TOC (slow)'!$F$20:$F$23</definedName>
    <definedName name="solver_lhs4" localSheetId="0" hidden="1">'Graphical LP'!$D$14</definedName>
    <definedName name="solver_lin" localSheetId="5" hidden="1">1</definedName>
    <definedName name="solver_lin" localSheetId="0" hidden="1">1</definedName>
    <definedName name="solver_lin" localSheetId="1" hidden="1">1</definedName>
    <definedName name="solver_mip" localSheetId="5" hidden="1">2147483647</definedName>
    <definedName name="solver_mip" localSheetId="0" hidden="1">1000</definedName>
    <definedName name="solver_mip" localSheetId="1" hidden="1">2147483647</definedName>
    <definedName name="solver_mni" localSheetId="5" hidden="1">30</definedName>
    <definedName name="solver_mni" localSheetId="0" hidden="1">30</definedName>
    <definedName name="solver_mni" localSheetId="1" hidden="1">30</definedName>
    <definedName name="solver_mrt" localSheetId="5" hidden="1">0.075</definedName>
    <definedName name="solver_mrt" localSheetId="0" hidden="1">0.075</definedName>
    <definedName name="solver_mrt" localSheetId="1" hidden="1">0.075</definedName>
    <definedName name="solver_msl" localSheetId="5" hidden="1">2</definedName>
    <definedName name="solver_msl" localSheetId="0" hidden="1">2</definedName>
    <definedName name="solver_msl" localSheetId="1" hidden="1">2</definedName>
    <definedName name="solver_neg" localSheetId="5" hidden="1">1</definedName>
    <definedName name="solver_neg" localSheetId="0" hidden="1">1</definedName>
    <definedName name="solver_neg" localSheetId="1" hidden="1">1</definedName>
    <definedName name="solver_nod" localSheetId="5" hidden="1">2147483647</definedName>
    <definedName name="solver_nod" localSheetId="0" hidden="1">1000</definedName>
    <definedName name="solver_nod" localSheetId="1" hidden="1">2147483647</definedName>
    <definedName name="solver_num" localSheetId="5" hidden="1">3</definedName>
    <definedName name="solver_num" localSheetId="0" hidden="1">3</definedName>
    <definedName name="solver_num" localSheetId="1" hidden="1">3</definedName>
    <definedName name="solver_nwt" localSheetId="0" hidden="1">1</definedName>
    <definedName name="solver_ofx" localSheetId="0" hidden="1">2</definedName>
    <definedName name="solver_opt" localSheetId="5" hidden="1">'Graphical IP'!$E$9</definedName>
    <definedName name="solver_opt" localSheetId="0" hidden="1">'LP TOC (fast)'!$F$10</definedName>
    <definedName name="solver_opt" localSheetId="1" hidden="1">'LP TOC (slow)'!$F$10</definedName>
    <definedName name="solver_piv" localSheetId="0" hidden="1">0.000001</definedName>
    <definedName name="solver_pre" localSheetId="5" hidden="1">0.000001</definedName>
    <definedName name="solver_pre" localSheetId="0" hidden="1">0.000001</definedName>
    <definedName name="solver_pre" localSheetId="1" hidden="1">0.000001</definedName>
    <definedName name="solver_pro" localSheetId="0" hidden="1">2</definedName>
    <definedName name="solver_rbv" localSheetId="5" hidden="1">1</definedName>
    <definedName name="solver_rbv" localSheetId="0" hidden="1">1</definedName>
    <definedName name="solver_rbv" localSheetId="1" hidden="1">1</definedName>
    <definedName name="solver_red" localSheetId="0" hidden="1">0.000001</definedName>
    <definedName name="solver_rel1" localSheetId="5" hidden="1">4</definedName>
    <definedName name="solver_rel1" localSheetId="0" hidden="1">1</definedName>
    <definedName name="solver_rel1" localSheetId="1" hidden="1">1</definedName>
    <definedName name="solver_rel2" localSheetId="5" hidden="1">1</definedName>
    <definedName name="solver_rel2" localSheetId="0" hidden="1">3</definedName>
    <definedName name="solver_rel2" localSheetId="1" hidden="1">3</definedName>
    <definedName name="solver_rel3" localSheetId="5" hidden="1">3</definedName>
    <definedName name="solver_rel3" localSheetId="0" hidden="1">1</definedName>
    <definedName name="solver_rel3" localSheetId="1" hidden="1">1</definedName>
    <definedName name="solver_rel4" localSheetId="0" hidden="1">3</definedName>
    <definedName name="solver_reo" localSheetId="0" hidden="1">2</definedName>
    <definedName name="solver_rep" localSheetId="0" hidden="1">2</definedName>
    <definedName name="solver_rhs1" localSheetId="5" hidden="1">integer</definedName>
    <definedName name="solver_rhs1" localSheetId="0" hidden="1">'LP TOC (fast)'!$H$12:$H$15</definedName>
    <definedName name="solver_rhs1" localSheetId="1" hidden="1">'LP TOC (slow)'!$H$12:$H$15</definedName>
    <definedName name="solver_rhs2" localSheetId="5" hidden="1">'Graphical IP'!$F$11</definedName>
    <definedName name="solver_rhs2" localSheetId="0" hidden="1">'LP TOC (fast)'!$H$16:$H$19</definedName>
    <definedName name="solver_rhs2" localSheetId="1" hidden="1">'LP TOC (slow)'!$H$16:$H$19</definedName>
    <definedName name="solver_rhs3" localSheetId="5" hidden="1">'Graphical IP'!$F$12</definedName>
    <definedName name="solver_rhs3" localSheetId="0" hidden="1">'LP TOC (fast)'!$H$20:$H$23</definedName>
    <definedName name="solver_rhs3" localSheetId="1" hidden="1">'LP TOC (slow)'!$H$20:$H$23</definedName>
    <definedName name="solver_rhs4" localSheetId="0" hidden="1">'Graphical LP'!$F$14</definedName>
    <definedName name="solver_rlx" localSheetId="5" hidden="1">2</definedName>
    <definedName name="solver_rlx" localSheetId="0" hidden="1">2</definedName>
    <definedName name="solver_rlx" localSheetId="1" hidden="1">2</definedName>
    <definedName name="solver_rsd" localSheetId="5" hidden="1">0</definedName>
    <definedName name="solver_rsd" localSheetId="0" hidden="1">0</definedName>
    <definedName name="solver_rsd" localSheetId="1" hidden="1">0</definedName>
    <definedName name="solver_scl" localSheetId="5" hidden="1">1</definedName>
    <definedName name="solver_scl" localSheetId="0" hidden="1">1</definedName>
    <definedName name="solver_scl" localSheetId="1" hidden="1">1</definedName>
    <definedName name="solver_sho" localSheetId="5" hidden="1">2</definedName>
    <definedName name="solver_sho" localSheetId="0" hidden="1">2</definedName>
    <definedName name="solver_sho" localSheetId="1" hidden="1">2</definedName>
    <definedName name="solver_ssz" localSheetId="5" hidden="1">100</definedName>
    <definedName name="solver_ssz" localSheetId="0" hidden="1">100</definedName>
    <definedName name="solver_ssz" localSheetId="1" hidden="1">100</definedName>
    <definedName name="solver_std" localSheetId="0" hidden="1">0</definedName>
    <definedName name="solver_tim" localSheetId="5" hidden="1">2147483647</definedName>
    <definedName name="solver_tim" localSheetId="0" hidden="1">1000</definedName>
    <definedName name="solver_tim" localSheetId="1" hidden="1">2147483647</definedName>
    <definedName name="solver_tol" localSheetId="5" hidden="1">0.01</definedName>
    <definedName name="solver_tol" localSheetId="0" hidden="1">0.0005</definedName>
    <definedName name="solver_tol" localSheetId="1" hidden="1">0.01</definedName>
    <definedName name="solver_typ" localSheetId="5" hidden="1">1</definedName>
    <definedName name="solver_typ" localSheetId="0" hidden="1">1</definedName>
    <definedName name="solver_typ" localSheetId="1" hidden="1">1</definedName>
    <definedName name="solver_val" localSheetId="5" hidden="1">0</definedName>
    <definedName name="solver_val" localSheetId="0" hidden="1">0</definedName>
    <definedName name="solver_val" localSheetId="1" hidden="1">0</definedName>
    <definedName name="solver_ver" localSheetId="5" hidden="1">2</definedName>
    <definedName name="solver_ver" localSheetId="0" hidden="1">2</definedName>
    <definedName name="solver_ver" localSheetId="1" hidden="1">2</definedName>
  </definedNames>
  <calcPr calcId="181029"/>
</workbook>
</file>

<file path=xl/calcChain.xml><?xml version="1.0" encoding="utf-8"?>
<calcChain xmlns="http://schemas.openxmlformats.org/spreadsheetml/2006/main">
  <c r="D7" i="10" l="1"/>
  <c r="D8" i="10"/>
  <c r="D9" i="10"/>
  <c r="D10" i="10"/>
  <c r="F10" i="7"/>
  <c r="F23" i="7"/>
  <c r="F22" i="7"/>
  <c r="F21" i="7"/>
  <c r="F20" i="7"/>
  <c r="F19" i="7"/>
  <c r="F18" i="7"/>
  <c r="F17" i="7"/>
  <c r="F16" i="7"/>
  <c r="F15" i="7"/>
  <c r="F14" i="7"/>
  <c r="F13" i="7"/>
  <c r="F12" i="7"/>
  <c r="D12" i="6"/>
  <c r="D11" i="6"/>
  <c r="E9" i="6"/>
  <c r="D14" i="1"/>
  <c r="G14" i="1"/>
  <c r="D13" i="1"/>
  <c r="G13" i="1"/>
  <c r="D12" i="1"/>
  <c r="G12" i="1"/>
  <c r="D11" i="1"/>
  <c r="G11" i="1"/>
  <c r="D9" i="1"/>
  <c r="F16" i="5"/>
  <c r="F17" i="5"/>
  <c r="F18" i="5"/>
  <c r="F19" i="5"/>
  <c r="F20" i="5"/>
  <c r="F21" i="5"/>
  <c r="F22" i="5"/>
  <c r="F23" i="5"/>
  <c r="F10" i="5"/>
  <c r="F13" i="5"/>
  <c r="F14" i="5"/>
  <c r="F15" i="5"/>
  <c r="F12" i="5"/>
</calcChain>
</file>

<file path=xl/sharedStrings.xml><?xml version="1.0" encoding="utf-8"?>
<sst xmlns="http://schemas.openxmlformats.org/spreadsheetml/2006/main" count="246" uniqueCount="119">
  <si>
    <t>Profit</t>
  </si>
  <si>
    <t>&lt;</t>
  </si>
  <si>
    <t>Slack</t>
  </si>
  <si>
    <t>&gt;</t>
  </si>
  <si>
    <t>Profit margin</t>
  </si>
  <si>
    <t>Production (decision variables)</t>
  </si>
  <si>
    <t>availability</t>
  </si>
  <si>
    <t>Total</t>
  </si>
  <si>
    <t>Objective function</t>
  </si>
  <si>
    <t>Constraints</t>
  </si>
  <si>
    <t>constraint 1</t>
  </si>
  <si>
    <t>constraint 2</t>
  </si>
  <si>
    <t>constraint 3</t>
  </si>
  <si>
    <t>constraint 4</t>
  </si>
  <si>
    <t>Requirements</t>
  </si>
  <si>
    <t>capacity department 1</t>
  </si>
  <si>
    <t>capacity department 2</t>
  </si>
  <si>
    <t>capacity department 3</t>
  </si>
  <si>
    <t>capacity department 4</t>
  </si>
  <si>
    <t>minimal production quantity 1</t>
  </si>
  <si>
    <t>minimal production quantity 2</t>
  </si>
  <si>
    <t>minimal production quantity 3</t>
  </si>
  <si>
    <t>minimal production quantity 4</t>
  </si>
  <si>
    <t>maximal demand 1</t>
  </si>
  <si>
    <t>maximal demand 2</t>
  </si>
  <si>
    <t>maximal demand 3</t>
  </si>
  <si>
    <t>maximal demand 4</t>
  </si>
  <si>
    <t>CASE STUDY: THEORY OF CONSTRAINTS</t>
  </si>
  <si>
    <t>OPTIMAL PRODUCTION PLAN</t>
  </si>
  <si>
    <t>Used in session on Linear Programming - Topic 'behind the scenes' to illustrate the graphical approach</t>
  </si>
  <si>
    <t>Course Decision Making for Business</t>
  </si>
  <si>
    <t>Used in session on Linear Programming - Topic 'Theory of Constraints' to illustrate the difference between a simple and complex problem</t>
  </si>
  <si>
    <t>Used in session on Integer Programming - Topic 'behind the scenes' to illustrate the graphical approach</t>
  </si>
  <si>
    <t>INTEGER PROGRAMMING</t>
  </si>
  <si>
    <t>Objective function coefficients</t>
  </si>
  <si>
    <t>Objective value</t>
  </si>
  <si>
    <t>Decision variables</t>
  </si>
  <si>
    <t>Constraint 1</t>
  </si>
  <si>
    <t>Constraint 2</t>
  </si>
  <si>
    <t>Take a look and the sensitivity report and try to interpret the shadow prices</t>
  </si>
  <si>
    <t>Solve the problem with LP and IP and compare its solution. Note that IP has no sensitivity report</t>
  </si>
  <si>
    <t>I use the "sumproduct" to model the linear constraints.</t>
  </si>
  <si>
    <t>In case you are not familiar with sumproduct, don't use it, and keep it simple.</t>
  </si>
  <si>
    <t>The simple approach, without sumproduct, is given in the tab "LP TOC (slow)"</t>
  </si>
  <si>
    <t>Take a look at the left hand sides on the constraints (column F):</t>
  </si>
  <si>
    <t>This is the model without using the "sumproduct" in the left hand sides of the constraints.</t>
  </si>
  <si>
    <t>Microsoft Excel 16.41 Answer Report</t>
  </si>
  <si>
    <t>Result: Solver found a solution.  All constraints and optimality conditions are satisfied.</t>
  </si>
  <si>
    <t>Solver Engine</t>
  </si>
  <si>
    <t>Engine: Simplex LP</t>
  </si>
  <si>
    <t>Solution Time: 17180756.939 Seconds.</t>
  </si>
  <si>
    <t>Iterations: 9 Subproblems: 0</t>
  </si>
  <si>
    <t>Solver Options</t>
  </si>
  <si>
    <t>Max Time 1000 sec, Iterations 1000, Precision 0.000001, Use Automatic Scaling</t>
  </si>
  <si>
    <t>Max Subproblems 1000, Max Integer Sols 1000, Integer Tolerance 0.05%,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</si>
  <si>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</si>
  <si>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</si>
  <si>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</si>
  <si>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</si>
  <si>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</si>
  <si>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</si>
  <si>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</si>
  <si>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Cell Value</t>
  </si>
  <si>
    <t>Formula</t>
  </si>
  <si>
    <t>Status</t>
  </si>
  <si>
    <t>$F$10</t>
  </si>
  <si>
    <t>Production (decision variables) Profit</t>
  </si>
  <si>
    <t>$B$10</t>
  </si>
  <si>
    <t>Contin</t>
  </si>
  <si>
    <t>$C$10</t>
  </si>
  <si>
    <t>$D$10</t>
  </si>
  <si>
    <t>$E$10</t>
  </si>
  <si>
    <t>$F$12</t>
  </si>
  <si>
    <t>capacity department 1 Profit</t>
  </si>
  <si>
    <t>Not Binding</t>
  </si>
  <si>
    <t>$F$13</t>
  </si>
  <si>
    <t>capacity department 2 Profit</t>
  </si>
  <si>
    <t>Binding</t>
  </si>
  <si>
    <t>$F$14</t>
  </si>
  <si>
    <t>capacity department 3 Profit</t>
  </si>
  <si>
    <t>$F$15</t>
  </si>
  <si>
    <t>capacity department 4 Profit</t>
  </si>
  <si>
    <t>$F$16</t>
  </si>
  <si>
    <t>minimal production quantity 1 Profit</t>
  </si>
  <si>
    <t>$F$17</t>
  </si>
  <si>
    <t>minimal production quantity 2 Profit</t>
  </si>
  <si>
    <t>$F$18</t>
  </si>
  <si>
    <t>minimal production quantity 3 Profit</t>
  </si>
  <si>
    <t>$F$19</t>
  </si>
  <si>
    <t>minimal production quantity 4 Profit</t>
  </si>
  <si>
    <t>$F$20</t>
  </si>
  <si>
    <t>maximal demand 1 Profit</t>
  </si>
  <si>
    <t>$F$21</t>
  </si>
  <si>
    <t>maximal demand 2 Profit</t>
  </si>
  <si>
    <t>$F$22</t>
  </si>
  <si>
    <t>maximal demand 3 Profit</t>
  </si>
  <si>
    <t>$F$23</t>
  </si>
  <si>
    <t>maximal demand 4 Profit</t>
  </si>
  <si>
    <t>Microsoft Excel 16.41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</si>
  <si>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</si>
  <si>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</si>
  <si>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</si>
  <si>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</si>
  <si>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</si>
  <si>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</si>
  <si>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</si>
  <si>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</si>
  <si>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</si>
  <si>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</si>
  <si>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</si>
  <si>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</si>
  <si>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</si>
  <si>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Brute force calculations</t>
  </si>
  <si>
    <t># points</t>
  </si>
  <si>
    <t>CPU: 1,000,000 point / second</t>
  </si>
  <si>
    <t># seconds / century</t>
  </si>
  <si>
    <t># centuries</t>
  </si>
  <si>
    <t>Note: This is the "fast" version in which the "sumproduct" function is used for modelling the constraints</t>
  </si>
  <si>
    <t>Note: This is the "slow" version in which the each constraint is modelled without using any EXCEL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</si>
</sst>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i/>
      <sz val="11"/>
      <color indexed="10"/>
      <name val="Arial"/>
      <family val="2"/>
    </font>
    <font>
      <b/>
      <sz val="11"/>
      <color indexed="12"/>
      <name val="Arial"/>
      <family val="2"/>
    </font>
    <font>
      <b/>
      <sz val="11"/>
      <color indexed="53"/>
      <name val="Arial"/>
      <family val="2"/>
    </font>
    <font>
      <u/>
      <sz val="11"/>
      <name val="Arial"/>
      <family val="2"/>
    </font>
    <font>
      <u/>
      <sz val="11"/>
      <name val="MS Sans Serif"/>
      <family val="2"/>
    </font>
    <font>
      <sz val="11"/>
      <name val="MS Sans Serif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MS Sans Serif"/>
    </font>
    <font>
      <b/>
      <sz val="11"/>
      <color rgb="FF0070C0"/>
      <name val="Arial"/>
      <family val="2"/>
    </font>
    <font>
      <b/>
      <sz val="11"/>
      <color theme="4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2" borderId="0" xfId="0" applyFont="1" applyFill="1"/>
    <xf numFmtId="0" fontId="0" fillId="2" borderId="0" xfId="0" applyFill="1"/>
    <xf numFmtId="0" fontId="4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8" fillId="2" borderId="6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2" borderId="8" xfId="0" applyFont="1" applyFill="1" applyBorder="1"/>
    <xf numFmtId="0" fontId="9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2" borderId="7" xfId="0" applyFont="1" applyFill="1" applyBorder="1"/>
    <xf numFmtId="0" fontId="6" fillId="2" borderId="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4" fillId="0" borderId="0" xfId="0" applyFont="1"/>
    <xf numFmtId="0" fontId="0" fillId="0" borderId="12" xfId="0" applyFill="1" applyBorder="1" applyAlignment="1"/>
    <xf numFmtId="0" fontId="16" fillId="0" borderId="13" xfId="0" applyFont="1" applyFill="1" applyBorder="1" applyAlignment="1">
      <alignment horizontal="center"/>
    </xf>
    <xf numFmtId="0" fontId="0" fillId="0" borderId="14" xfId="0" applyFill="1" applyBorder="1" applyAlignment="1"/>
    <xf numFmtId="0" fontId="0" fillId="0" borderId="12" xfId="0" applyNumberFormat="1" applyFill="1" applyBorder="1" applyAlignment="1"/>
    <xf numFmtId="0" fontId="0" fillId="0" borderId="14" xfId="0" applyNumberFormat="1" applyFill="1" applyBorder="1" applyAlignment="1"/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4" fillId="3" borderId="0" xfId="0" applyFont="1" applyFill="1"/>
    <xf numFmtId="0" fontId="0" fillId="4" borderId="0" xfId="0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24</xdr:row>
      <xdr:rowOff>152400</xdr:rowOff>
    </xdr:from>
    <xdr:to>
      <xdr:col>1</xdr:col>
      <xdr:colOff>190500</xdr:colOff>
      <xdr:row>47</xdr:row>
      <xdr:rowOff>101600</xdr:rowOff>
    </xdr:to>
    <xdr:pic>
      <xdr:nvPicPr>
        <xdr:cNvPr id="1174" name="Picture 1">
          <a:extLst>
            <a:ext uri="{FF2B5EF4-FFF2-40B4-BE49-F238E27FC236}">
              <a16:creationId xmlns:a16="http://schemas.microsoft.com/office/drawing/2014/main" id="{9948D67F-21FC-8D45-816E-0C16C7A96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381500"/>
          <a:ext cx="2133600" cy="374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26</xdr:row>
      <xdr:rowOff>38100</xdr:rowOff>
    </xdr:from>
    <xdr:to>
      <xdr:col>13</xdr:col>
      <xdr:colOff>368300</xdr:colOff>
      <xdr:row>40</xdr:row>
      <xdr:rowOff>152400</xdr:rowOff>
    </xdr:to>
    <xdr:pic>
      <xdr:nvPicPr>
        <xdr:cNvPr id="1175" name="Picture 1">
          <a:extLst>
            <a:ext uri="{FF2B5EF4-FFF2-40B4-BE49-F238E27FC236}">
              <a16:creationId xmlns:a16="http://schemas.microsoft.com/office/drawing/2014/main" id="{45D897A6-FBBC-BF49-966F-043F21F95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4597400"/>
          <a:ext cx="7988300" cy="242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571500</xdr:colOff>
      <xdr:row>5</xdr:row>
      <xdr:rowOff>0</xdr:rowOff>
    </xdr:from>
    <xdr:to>
      <xdr:col>14</xdr:col>
      <xdr:colOff>190500</xdr:colOff>
      <xdr:row>11</xdr:row>
      <xdr:rowOff>165100</xdr:rowOff>
    </xdr:to>
    <xdr:pic>
      <xdr:nvPicPr>
        <xdr:cNvPr id="1176" name="Picture 1">
          <a:extLst>
            <a:ext uri="{FF2B5EF4-FFF2-40B4-BE49-F238E27FC236}">
              <a16:creationId xmlns:a16="http://schemas.microsoft.com/office/drawing/2014/main" id="{845660AD-7833-E64A-81D8-AD74E3179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0" y="889000"/>
          <a:ext cx="16383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24</xdr:row>
      <xdr:rowOff>152400</xdr:rowOff>
    </xdr:from>
    <xdr:to>
      <xdr:col>0</xdr:col>
      <xdr:colOff>2019300</xdr:colOff>
      <xdr:row>47</xdr:row>
      <xdr:rowOff>101600</xdr:rowOff>
    </xdr:to>
    <xdr:pic>
      <xdr:nvPicPr>
        <xdr:cNvPr id="4226" name="Picture 1">
          <a:extLst>
            <a:ext uri="{FF2B5EF4-FFF2-40B4-BE49-F238E27FC236}">
              <a16:creationId xmlns:a16="http://schemas.microsoft.com/office/drawing/2014/main" id="{2D088BE8-FFE5-5647-96B2-2CD219062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381500"/>
          <a:ext cx="1752600" cy="374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26</xdr:row>
      <xdr:rowOff>38100</xdr:rowOff>
    </xdr:from>
    <xdr:to>
      <xdr:col>11</xdr:col>
      <xdr:colOff>241300</xdr:colOff>
      <xdr:row>40</xdr:row>
      <xdr:rowOff>152400</xdr:rowOff>
    </xdr:to>
    <xdr:pic>
      <xdr:nvPicPr>
        <xdr:cNvPr id="4227" name="Picture 1">
          <a:extLst>
            <a:ext uri="{FF2B5EF4-FFF2-40B4-BE49-F238E27FC236}">
              <a16:creationId xmlns:a16="http://schemas.microsoft.com/office/drawing/2014/main" id="{83CDA957-5746-4A4C-A57D-74022930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4597400"/>
          <a:ext cx="6515100" cy="242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647700</xdr:colOff>
      <xdr:row>5</xdr:row>
      <xdr:rowOff>101600</xdr:rowOff>
    </xdr:from>
    <xdr:to>
      <xdr:col>14</xdr:col>
      <xdr:colOff>266700</xdr:colOff>
      <xdr:row>12</xdr:row>
      <xdr:rowOff>88900</xdr:rowOff>
    </xdr:to>
    <xdr:pic>
      <xdr:nvPicPr>
        <xdr:cNvPr id="4228" name="Picture 3">
          <a:extLst>
            <a:ext uri="{FF2B5EF4-FFF2-40B4-BE49-F238E27FC236}">
              <a16:creationId xmlns:a16="http://schemas.microsoft.com/office/drawing/2014/main" id="{85147CA2-1277-0D4B-B90F-8DACA939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5200" y="990600"/>
          <a:ext cx="16383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15</xdr:row>
      <xdr:rowOff>38100</xdr:rowOff>
    </xdr:from>
    <xdr:to>
      <xdr:col>0</xdr:col>
      <xdr:colOff>2095500</xdr:colOff>
      <xdr:row>30</xdr:row>
      <xdr:rowOff>0</xdr:rowOff>
    </xdr:to>
    <xdr:pic>
      <xdr:nvPicPr>
        <xdr:cNvPr id="2214" name="Picture 1">
          <a:extLst>
            <a:ext uri="{FF2B5EF4-FFF2-40B4-BE49-F238E27FC236}">
              <a16:creationId xmlns:a16="http://schemas.microsoft.com/office/drawing/2014/main" id="{F36FE4CF-E515-2540-9FDB-38FAA1D98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692400"/>
          <a:ext cx="203200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482600</xdr:colOff>
      <xdr:row>15</xdr:row>
      <xdr:rowOff>127000</xdr:rowOff>
    </xdr:from>
    <xdr:to>
      <xdr:col>5</xdr:col>
      <xdr:colOff>266700</xdr:colOff>
      <xdr:row>38</xdr:row>
      <xdr:rowOff>152400</xdr:rowOff>
    </xdr:to>
    <xdr:pic>
      <xdr:nvPicPr>
        <xdr:cNvPr id="2215" name="Picture 2">
          <a:extLst>
            <a:ext uri="{FF2B5EF4-FFF2-40B4-BE49-F238E27FC236}">
              <a16:creationId xmlns:a16="http://schemas.microsoft.com/office/drawing/2014/main" id="{112CE4AB-FA58-5549-9006-0CF79683E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781300"/>
          <a:ext cx="3327400" cy="382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101600</xdr:colOff>
      <xdr:row>17</xdr:row>
      <xdr:rowOff>12700</xdr:rowOff>
    </xdr:from>
    <xdr:to>
      <xdr:col>13</xdr:col>
      <xdr:colOff>596900</xdr:colOff>
      <xdr:row>39</xdr:row>
      <xdr:rowOff>0</xdr:rowOff>
    </xdr:to>
    <xdr:pic>
      <xdr:nvPicPr>
        <xdr:cNvPr id="2216" name="Picture 3">
          <a:extLst>
            <a:ext uri="{FF2B5EF4-FFF2-40B4-BE49-F238E27FC236}">
              <a16:creationId xmlns:a16="http://schemas.microsoft.com/office/drawing/2014/main" id="{7BD0BCE6-1C5B-0A4B-A8DD-907C08857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2997200"/>
          <a:ext cx="5207000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16</xdr:row>
      <xdr:rowOff>63500</xdr:rowOff>
    </xdr:from>
    <xdr:to>
      <xdr:col>13</xdr:col>
      <xdr:colOff>419100</xdr:colOff>
      <xdr:row>41</xdr:row>
      <xdr:rowOff>165100</xdr:rowOff>
    </xdr:to>
    <xdr:pic>
      <xdr:nvPicPr>
        <xdr:cNvPr id="3173" name="Picture 2">
          <a:extLst>
            <a:ext uri="{FF2B5EF4-FFF2-40B4-BE49-F238E27FC236}">
              <a16:creationId xmlns:a16="http://schemas.microsoft.com/office/drawing/2014/main" id="{46E753B1-FA76-D448-A26C-4E0476DDF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2921000"/>
          <a:ext cx="6210300" cy="424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</xdr:colOff>
      <xdr:row>16</xdr:row>
      <xdr:rowOff>25400</xdr:rowOff>
    </xdr:from>
    <xdr:to>
      <xdr:col>5</xdr:col>
      <xdr:colOff>520700</xdr:colOff>
      <xdr:row>42</xdr:row>
      <xdr:rowOff>0</xdr:rowOff>
    </xdr:to>
    <xdr:pic>
      <xdr:nvPicPr>
        <xdr:cNvPr id="3174" name="Picture 4">
          <a:extLst>
            <a:ext uri="{FF2B5EF4-FFF2-40B4-BE49-F238E27FC236}">
              <a16:creationId xmlns:a16="http://schemas.microsoft.com/office/drawing/2014/main" id="{22BC666F-BC22-7C4E-B41A-5F435D5C0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882900"/>
          <a:ext cx="3810000" cy="427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opLeftCell="A8" zoomScale="187" zoomScaleNormal="187" workbookViewId="0">
      <selection activeCell="E17" sqref="E17"/>
    </sheetView>
  </sheetViews>
  <sheetFormatPr baseColWidth="10" defaultColWidth="8.83203125" defaultRowHeight="13"/>
  <cols>
    <col min="1" max="1" width="29" style="2" customWidth="1"/>
    <col min="2" max="2" width="12.33203125" style="2" customWidth="1"/>
    <col min="3" max="16384" width="8.83203125" style="2"/>
  </cols>
  <sheetData>
    <row r="2" spans="1:13" ht="18">
      <c r="A2" s="1" t="s">
        <v>30</v>
      </c>
    </row>
    <row r="3" spans="1:13">
      <c r="A3" s="3" t="s">
        <v>31</v>
      </c>
    </row>
    <row r="4" spans="1:13">
      <c r="A4" s="3" t="s">
        <v>39</v>
      </c>
    </row>
    <row r="5" spans="1:13">
      <c r="A5" s="57" t="s">
        <v>117</v>
      </c>
    </row>
    <row r="7" spans="1:13">
      <c r="A7" s="4" t="s">
        <v>27</v>
      </c>
    </row>
    <row r="8" spans="1:13" ht="14">
      <c r="A8" s="10" t="s">
        <v>8</v>
      </c>
      <c r="B8" s="11"/>
      <c r="C8" s="11"/>
      <c r="D8" s="11"/>
      <c r="E8" s="11"/>
      <c r="F8" s="11"/>
      <c r="G8" s="11"/>
      <c r="H8" s="12"/>
    </row>
    <row r="9" spans="1:13" ht="14">
      <c r="A9" s="13" t="s">
        <v>4</v>
      </c>
      <c r="B9" s="51">
        <v>9</v>
      </c>
      <c r="C9" s="51">
        <v>12</v>
      </c>
      <c r="D9" s="51">
        <v>15</v>
      </c>
      <c r="E9" s="51">
        <v>16</v>
      </c>
      <c r="F9" s="15" t="s">
        <v>0</v>
      </c>
      <c r="G9" s="16"/>
      <c r="H9" s="17"/>
    </row>
    <row r="10" spans="1:13" ht="14">
      <c r="A10" s="13" t="s">
        <v>5</v>
      </c>
      <c r="B10" s="8"/>
      <c r="C10" s="28"/>
      <c r="D10" s="28"/>
      <c r="E10" s="9"/>
      <c r="F10" s="33">
        <f>SUMPRODUCT(B9:E9,B10:E10)</f>
        <v>0</v>
      </c>
      <c r="G10" s="16"/>
      <c r="H10" s="17"/>
    </row>
    <row r="11" spans="1:13" ht="14">
      <c r="A11" s="19" t="s">
        <v>9</v>
      </c>
      <c r="B11" s="20"/>
      <c r="C11" s="20"/>
      <c r="D11" s="20"/>
      <c r="E11" s="20"/>
      <c r="F11" s="20"/>
      <c r="G11" s="20"/>
      <c r="H11" s="21"/>
    </row>
    <row r="12" spans="1:13" ht="14">
      <c r="A12" s="13" t="s">
        <v>15</v>
      </c>
      <c r="B12" s="51">
        <v>0.5</v>
      </c>
      <c r="C12" s="51">
        <v>1.5</v>
      </c>
      <c r="D12" s="51">
        <v>1.5</v>
      </c>
      <c r="E12" s="51">
        <v>1</v>
      </c>
      <c r="F12" s="29">
        <f>SUMPRODUCT(B$10:E$10,B12:E12)</f>
        <v>0</v>
      </c>
      <c r="G12" s="22" t="s">
        <v>1</v>
      </c>
      <c r="H12" s="49">
        <v>1604</v>
      </c>
    </row>
    <row r="13" spans="1:13" ht="14">
      <c r="A13" s="13" t="s">
        <v>16</v>
      </c>
      <c r="B13" s="51">
        <v>1</v>
      </c>
      <c r="C13" s="51">
        <v>2</v>
      </c>
      <c r="D13" s="51">
        <v>3</v>
      </c>
      <c r="E13" s="51">
        <v>4</v>
      </c>
      <c r="F13" s="29">
        <f>SUMPRODUCT(B$10:E$10,B13:E13)</f>
        <v>0</v>
      </c>
      <c r="G13" s="22" t="s">
        <v>1</v>
      </c>
      <c r="H13" s="49">
        <v>1700</v>
      </c>
    </row>
    <row r="14" spans="1:13" ht="14">
      <c r="A14" s="13" t="s">
        <v>17</v>
      </c>
      <c r="B14" s="51">
        <v>2</v>
      </c>
      <c r="C14" s="51">
        <v>4</v>
      </c>
      <c r="D14" s="51">
        <v>1</v>
      </c>
      <c r="E14" s="51">
        <v>2</v>
      </c>
      <c r="F14" s="29">
        <f>SUMPRODUCT(B$10:E$10,B14:E14)</f>
        <v>0</v>
      </c>
      <c r="G14" s="22" t="s">
        <v>1</v>
      </c>
      <c r="H14" s="49">
        <v>3000</v>
      </c>
      <c r="M14" s="2" t="s">
        <v>44</v>
      </c>
    </row>
    <row r="15" spans="1:13" ht="14">
      <c r="A15" s="13" t="s">
        <v>18</v>
      </c>
      <c r="B15" s="51">
        <v>0.5</v>
      </c>
      <c r="C15" s="51">
        <v>1</v>
      </c>
      <c r="D15" s="51">
        <v>0.5</v>
      </c>
      <c r="E15" s="51">
        <v>0.5</v>
      </c>
      <c r="F15" s="29">
        <f>SUMPRODUCT(B$10:E$10,B15:E15)</f>
        <v>0</v>
      </c>
      <c r="G15" s="22" t="s">
        <v>1</v>
      </c>
      <c r="H15" s="49">
        <v>1500</v>
      </c>
      <c r="M15" s="2" t="s">
        <v>41</v>
      </c>
    </row>
    <row r="16" spans="1:13" ht="14">
      <c r="A16" s="13" t="s">
        <v>19</v>
      </c>
      <c r="B16" s="51">
        <v>1</v>
      </c>
      <c r="C16" s="51">
        <v>0</v>
      </c>
      <c r="D16" s="51">
        <v>0</v>
      </c>
      <c r="E16" s="51">
        <v>0</v>
      </c>
      <c r="F16" s="29">
        <f>SUMPRODUCT(B$10:E$10,B16:E16)</f>
        <v>0</v>
      </c>
      <c r="G16" s="22" t="s">
        <v>3</v>
      </c>
      <c r="H16" s="49">
        <v>50</v>
      </c>
      <c r="M16" s="2" t="s">
        <v>42</v>
      </c>
    </row>
    <row r="17" spans="1:13" ht="14">
      <c r="A17" s="13" t="s">
        <v>20</v>
      </c>
      <c r="B17" s="51">
        <v>0</v>
      </c>
      <c r="C17" s="51">
        <v>1</v>
      </c>
      <c r="D17" s="51">
        <v>0</v>
      </c>
      <c r="E17" s="51">
        <v>0</v>
      </c>
      <c r="F17" s="29">
        <f t="shared" ref="F17:F23" si="0">SUMPRODUCT(B$10:E$10,B17:E17)</f>
        <v>0</v>
      </c>
      <c r="G17" s="22" t="s">
        <v>3</v>
      </c>
      <c r="H17" s="49">
        <v>50</v>
      </c>
      <c r="M17" s="2" t="s">
        <v>43</v>
      </c>
    </row>
    <row r="18" spans="1:13" ht="14">
      <c r="A18" s="13" t="s">
        <v>21</v>
      </c>
      <c r="B18" s="51">
        <v>0</v>
      </c>
      <c r="C18" s="51">
        <v>0</v>
      </c>
      <c r="D18" s="51">
        <v>1</v>
      </c>
      <c r="E18" s="51">
        <v>0</v>
      </c>
      <c r="F18" s="29">
        <f t="shared" si="0"/>
        <v>0</v>
      </c>
      <c r="G18" s="22" t="s">
        <v>3</v>
      </c>
      <c r="H18" s="49">
        <v>50</v>
      </c>
    </row>
    <row r="19" spans="1:13" ht="14">
      <c r="A19" s="13" t="s">
        <v>22</v>
      </c>
      <c r="B19" s="51">
        <v>0</v>
      </c>
      <c r="C19" s="51">
        <v>0</v>
      </c>
      <c r="D19" s="51">
        <v>0</v>
      </c>
      <c r="E19" s="51">
        <v>1</v>
      </c>
      <c r="F19" s="29">
        <f t="shared" si="0"/>
        <v>0</v>
      </c>
      <c r="G19" s="22" t="s">
        <v>3</v>
      </c>
      <c r="H19" s="49">
        <v>50</v>
      </c>
    </row>
    <row r="20" spans="1:13" ht="14">
      <c r="A20" s="13" t="s">
        <v>23</v>
      </c>
      <c r="B20" s="51">
        <v>1</v>
      </c>
      <c r="C20" s="51">
        <v>0</v>
      </c>
      <c r="D20" s="51">
        <v>0</v>
      </c>
      <c r="E20" s="51">
        <v>0</v>
      </c>
      <c r="F20" s="29">
        <f t="shared" si="0"/>
        <v>0</v>
      </c>
      <c r="G20" s="22" t="s">
        <v>1</v>
      </c>
      <c r="H20" s="49">
        <v>210</v>
      </c>
    </row>
    <row r="21" spans="1:13" ht="14">
      <c r="A21" s="13" t="s">
        <v>24</v>
      </c>
      <c r="B21" s="51">
        <v>0</v>
      </c>
      <c r="C21" s="51">
        <v>1</v>
      </c>
      <c r="D21" s="51">
        <v>0</v>
      </c>
      <c r="E21" s="51">
        <v>0</v>
      </c>
      <c r="F21" s="29">
        <f t="shared" si="0"/>
        <v>0</v>
      </c>
      <c r="G21" s="22" t="s">
        <v>1</v>
      </c>
      <c r="H21" s="49">
        <v>390</v>
      </c>
    </row>
    <row r="22" spans="1:13" ht="14">
      <c r="A22" s="13" t="s">
        <v>25</v>
      </c>
      <c r="B22" s="51">
        <v>0</v>
      </c>
      <c r="C22" s="51">
        <v>0</v>
      </c>
      <c r="D22" s="51">
        <v>1</v>
      </c>
      <c r="E22" s="51">
        <v>0</v>
      </c>
      <c r="F22" s="29">
        <f t="shared" si="0"/>
        <v>0</v>
      </c>
      <c r="G22" s="22" t="s">
        <v>1</v>
      </c>
      <c r="H22" s="49">
        <v>430</v>
      </c>
    </row>
    <row r="23" spans="1:13" ht="14">
      <c r="A23" s="23" t="s">
        <v>26</v>
      </c>
      <c r="B23" s="52">
        <v>0</v>
      </c>
      <c r="C23" s="52">
        <v>0</v>
      </c>
      <c r="D23" s="52">
        <v>0</v>
      </c>
      <c r="E23" s="52">
        <v>1</v>
      </c>
      <c r="F23" s="31">
        <f t="shared" si="0"/>
        <v>0</v>
      </c>
      <c r="G23" s="26" t="s">
        <v>1</v>
      </c>
      <c r="H23" s="50">
        <v>200</v>
      </c>
    </row>
  </sheetData>
  <phoneticPr fontId="2" type="noConversion"/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zoomScale="177" zoomScaleNormal="177" workbookViewId="0">
      <selection activeCell="A6" sqref="A6"/>
    </sheetView>
  </sheetViews>
  <sheetFormatPr baseColWidth="10" defaultColWidth="8.83203125" defaultRowHeight="13"/>
  <cols>
    <col min="1" max="1" width="29" style="2" customWidth="1"/>
    <col min="2" max="2" width="12.33203125" style="2" customWidth="1"/>
    <col min="3" max="16384" width="8.83203125" style="2"/>
  </cols>
  <sheetData>
    <row r="2" spans="1:13" ht="18">
      <c r="A2" s="1" t="s">
        <v>30</v>
      </c>
    </row>
    <row r="3" spans="1:13">
      <c r="A3" s="3" t="s">
        <v>31</v>
      </c>
    </row>
    <row r="4" spans="1:13">
      <c r="A4" s="3" t="s">
        <v>39</v>
      </c>
    </row>
    <row r="5" spans="1:13">
      <c r="A5" s="57" t="s">
        <v>118</v>
      </c>
    </row>
    <row r="7" spans="1:13">
      <c r="A7" s="4" t="s">
        <v>27</v>
      </c>
    </row>
    <row r="8" spans="1:13" ht="14">
      <c r="A8" s="10" t="s">
        <v>8</v>
      </c>
      <c r="B8" s="11"/>
      <c r="C8" s="11"/>
      <c r="D8" s="11"/>
      <c r="E8" s="11"/>
      <c r="F8" s="11"/>
      <c r="G8" s="11"/>
      <c r="H8" s="12"/>
    </row>
    <row r="9" spans="1:13" ht="14">
      <c r="A9" s="13" t="s">
        <v>4</v>
      </c>
      <c r="B9" s="14">
        <v>9</v>
      </c>
      <c r="C9" s="14">
        <v>12</v>
      </c>
      <c r="D9" s="14">
        <v>15</v>
      </c>
      <c r="E9" s="14">
        <v>16</v>
      </c>
      <c r="F9" s="15" t="s">
        <v>0</v>
      </c>
      <c r="G9" s="16"/>
      <c r="H9" s="17"/>
    </row>
    <row r="10" spans="1:13" ht="14">
      <c r="A10" s="13" t="s">
        <v>5</v>
      </c>
      <c r="B10" s="8"/>
      <c r="C10" s="28"/>
      <c r="D10" s="28"/>
      <c r="E10" s="9"/>
      <c r="F10" s="33">
        <f>B10*B9+C10*C9+D10*D9+E10*E9</f>
        <v>0</v>
      </c>
      <c r="G10" s="16"/>
      <c r="H10" s="17"/>
    </row>
    <row r="11" spans="1:13" ht="14">
      <c r="A11" s="19" t="s">
        <v>9</v>
      </c>
      <c r="B11" s="20"/>
      <c r="C11" s="20"/>
      <c r="D11" s="20"/>
      <c r="E11" s="20"/>
      <c r="F11" s="20"/>
      <c r="G11" s="20"/>
      <c r="H11" s="21"/>
    </row>
    <row r="12" spans="1:13" ht="14">
      <c r="A12" s="13" t="s">
        <v>15</v>
      </c>
      <c r="B12" s="14">
        <v>0.5</v>
      </c>
      <c r="C12" s="14">
        <v>1.5</v>
      </c>
      <c r="D12" s="14">
        <v>1.5</v>
      </c>
      <c r="E12" s="14">
        <v>1</v>
      </c>
      <c r="F12" s="29">
        <f>B12*$B$10+C12*$C$10+D12*$D$10+E12*$E$10</f>
        <v>0</v>
      </c>
      <c r="G12" s="22" t="s">
        <v>1</v>
      </c>
      <c r="H12" s="53">
        <v>1600</v>
      </c>
    </row>
    <row r="13" spans="1:13" ht="14">
      <c r="A13" s="13" t="s">
        <v>16</v>
      </c>
      <c r="B13" s="14">
        <v>1</v>
      </c>
      <c r="C13" s="14">
        <v>2</v>
      </c>
      <c r="D13" s="14">
        <v>3</v>
      </c>
      <c r="E13" s="14">
        <v>4</v>
      </c>
      <c r="F13" s="29">
        <f>B13*$B$10+C13*$C$10+D13*$D$10+E13*$E$10</f>
        <v>0</v>
      </c>
      <c r="G13" s="22" t="s">
        <v>1</v>
      </c>
      <c r="H13" s="53">
        <v>1700</v>
      </c>
    </row>
    <row r="14" spans="1:13" ht="14">
      <c r="A14" s="13" t="s">
        <v>17</v>
      </c>
      <c r="B14" s="14">
        <v>2</v>
      </c>
      <c r="C14" s="14">
        <v>4</v>
      </c>
      <c r="D14" s="14">
        <v>1</v>
      </c>
      <c r="E14" s="14">
        <v>2</v>
      </c>
      <c r="F14" s="29">
        <f>B14*$B$10+C14*$C$10+D14*$D$10+E14*$E$10</f>
        <v>0</v>
      </c>
      <c r="G14" s="22" t="s">
        <v>1</v>
      </c>
      <c r="H14" s="53">
        <v>3000</v>
      </c>
      <c r="M14" s="2" t="s">
        <v>45</v>
      </c>
    </row>
    <row r="15" spans="1:13" ht="14">
      <c r="A15" s="13" t="s">
        <v>18</v>
      </c>
      <c r="B15" s="14">
        <v>0.5</v>
      </c>
      <c r="C15" s="14">
        <v>1</v>
      </c>
      <c r="D15" s="14">
        <v>0.5</v>
      </c>
      <c r="E15" s="14">
        <v>0.5</v>
      </c>
      <c r="F15" s="29">
        <f>B15*$B$10+C15*$C$10+D15*$D$10+E15*$E$10</f>
        <v>0</v>
      </c>
      <c r="G15" s="22" t="s">
        <v>1</v>
      </c>
      <c r="H15" s="53">
        <v>1500</v>
      </c>
    </row>
    <row r="16" spans="1:13" ht="14">
      <c r="A16" s="13" t="s">
        <v>19</v>
      </c>
      <c r="B16" s="14"/>
      <c r="C16" s="14"/>
      <c r="D16" s="14"/>
      <c r="E16" s="14"/>
      <c r="F16" s="29">
        <f>B10</f>
        <v>0</v>
      </c>
      <c r="G16" s="22" t="s">
        <v>3</v>
      </c>
      <c r="H16" s="53">
        <v>50</v>
      </c>
    </row>
    <row r="17" spans="1:8" ht="14">
      <c r="A17" s="13" t="s">
        <v>20</v>
      </c>
      <c r="B17" s="14"/>
      <c r="C17" s="14"/>
      <c r="D17" s="14"/>
      <c r="E17" s="14"/>
      <c r="F17" s="29">
        <f>C10</f>
        <v>0</v>
      </c>
      <c r="G17" s="22" t="s">
        <v>3</v>
      </c>
      <c r="H17" s="53">
        <v>50</v>
      </c>
    </row>
    <row r="18" spans="1:8" ht="14">
      <c r="A18" s="13" t="s">
        <v>21</v>
      </c>
      <c r="B18" s="14"/>
      <c r="C18" s="14"/>
      <c r="D18" s="14"/>
      <c r="E18" s="14"/>
      <c r="F18" s="29">
        <f>D10</f>
        <v>0</v>
      </c>
      <c r="G18" s="22" t="s">
        <v>3</v>
      </c>
      <c r="H18" s="53">
        <v>50</v>
      </c>
    </row>
    <row r="19" spans="1:8" ht="14">
      <c r="A19" s="13" t="s">
        <v>22</v>
      </c>
      <c r="B19" s="14"/>
      <c r="C19" s="14"/>
      <c r="D19" s="14"/>
      <c r="E19" s="14"/>
      <c r="F19" s="29">
        <f>E10</f>
        <v>0</v>
      </c>
      <c r="G19" s="22" t="s">
        <v>3</v>
      </c>
      <c r="H19" s="53">
        <v>50</v>
      </c>
    </row>
    <row r="20" spans="1:8" ht="14">
      <c r="A20" s="13" t="s">
        <v>23</v>
      </c>
      <c r="B20" s="14"/>
      <c r="C20" s="14"/>
      <c r="D20" s="14"/>
      <c r="E20" s="14"/>
      <c r="F20" s="29">
        <f>B10</f>
        <v>0</v>
      </c>
      <c r="G20" s="22" t="s">
        <v>1</v>
      </c>
      <c r="H20" s="53">
        <v>210</v>
      </c>
    </row>
    <row r="21" spans="1:8" ht="14">
      <c r="A21" s="13" t="s">
        <v>24</v>
      </c>
      <c r="B21" s="14"/>
      <c r="C21" s="14"/>
      <c r="D21" s="14"/>
      <c r="E21" s="14"/>
      <c r="F21" s="29">
        <f>C10</f>
        <v>0</v>
      </c>
      <c r="G21" s="22" t="s">
        <v>1</v>
      </c>
      <c r="H21" s="53">
        <v>390</v>
      </c>
    </row>
    <row r="22" spans="1:8" ht="14">
      <c r="A22" s="13" t="s">
        <v>25</v>
      </c>
      <c r="B22" s="14"/>
      <c r="C22" s="14"/>
      <c r="D22" s="14"/>
      <c r="E22" s="14"/>
      <c r="F22" s="29">
        <f>D10</f>
        <v>0</v>
      </c>
      <c r="G22" s="22" t="s">
        <v>1</v>
      </c>
      <c r="H22" s="53">
        <v>430</v>
      </c>
    </row>
    <row r="23" spans="1:8" ht="14">
      <c r="A23" s="23" t="s">
        <v>26</v>
      </c>
      <c r="B23" s="24"/>
      <c r="C23" s="24"/>
      <c r="D23" s="24"/>
      <c r="E23" s="24"/>
      <c r="F23" s="31">
        <f>E10</f>
        <v>0</v>
      </c>
      <c r="G23" s="26" t="s">
        <v>1</v>
      </c>
      <c r="H23" s="54">
        <v>200</v>
      </c>
    </row>
  </sheetData>
  <pageMargins left="0.75" right="0.75" top="1" bottom="1" header="0.3" footer="0.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O28" sqref="O28"/>
    </sheetView>
  </sheetViews>
  <sheetFormatPr baseColWidth="10" defaultColWidth="8.83203125" defaultRowHeight="13"/>
  <cols>
    <col min="1" max="1" width="31.6640625" style="2" customWidth="1"/>
    <col min="2" max="2" width="13.83203125" style="2" customWidth="1"/>
    <col min="3" max="3" width="12.1640625" style="2" customWidth="1"/>
    <col min="4" max="4" width="11.6640625" style="2" customWidth="1"/>
    <col min="5" max="16384" width="8.83203125" style="2"/>
  </cols>
  <sheetData>
    <row r="1" spans="1:7" ht="18">
      <c r="A1" s="1" t="s">
        <v>30</v>
      </c>
    </row>
    <row r="2" spans="1:7">
      <c r="A2" s="3" t="s">
        <v>29</v>
      </c>
    </row>
    <row r="6" spans="1:7" ht="14">
      <c r="A6" s="5" t="s">
        <v>28</v>
      </c>
      <c r="B6" s="6"/>
      <c r="C6" s="6"/>
      <c r="D6" s="6"/>
      <c r="E6" s="6"/>
      <c r="F6" s="6"/>
      <c r="G6" s="6"/>
    </row>
    <row r="7" spans="1:7" ht="14">
      <c r="A7" s="10" t="s">
        <v>8</v>
      </c>
      <c r="B7" s="11"/>
      <c r="C7" s="11"/>
      <c r="D7" s="11"/>
      <c r="E7" s="11"/>
      <c r="F7" s="11"/>
      <c r="G7" s="12"/>
    </row>
    <row r="8" spans="1:7" ht="14">
      <c r="A8" s="13" t="s">
        <v>4</v>
      </c>
      <c r="B8" s="14">
        <v>300</v>
      </c>
      <c r="C8" s="14">
        <v>200</v>
      </c>
      <c r="D8" s="15" t="s">
        <v>0</v>
      </c>
      <c r="E8" s="16"/>
      <c r="F8" s="16"/>
      <c r="G8" s="17"/>
    </row>
    <row r="9" spans="1:7" ht="14">
      <c r="A9" s="13" t="s">
        <v>5</v>
      </c>
      <c r="B9" s="8">
        <v>40</v>
      </c>
      <c r="C9" s="9">
        <v>20</v>
      </c>
      <c r="D9" s="18">
        <f>B8*B9+C8*C9</f>
        <v>16000</v>
      </c>
      <c r="E9" s="16"/>
      <c r="F9" s="16"/>
      <c r="G9" s="17"/>
    </row>
    <row r="10" spans="1:7" ht="14">
      <c r="A10" s="19" t="s">
        <v>9</v>
      </c>
      <c r="B10" s="20" t="s">
        <v>14</v>
      </c>
      <c r="C10" s="20"/>
      <c r="D10" s="20" t="s">
        <v>7</v>
      </c>
      <c r="E10" s="20"/>
      <c r="F10" s="20" t="s">
        <v>6</v>
      </c>
      <c r="G10" s="21" t="s">
        <v>2</v>
      </c>
    </row>
    <row r="11" spans="1:7" ht="14">
      <c r="A11" s="13" t="s">
        <v>10</v>
      </c>
      <c r="B11" s="14">
        <v>1</v>
      </c>
      <c r="C11" s="14">
        <v>1</v>
      </c>
      <c r="D11" s="16">
        <f>B11*B9+C11*C9</f>
        <v>60</v>
      </c>
      <c r="E11" s="22" t="s">
        <v>1</v>
      </c>
      <c r="F11" s="14">
        <v>80</v>
      </c>
      <c r="G11" s="17">
        <f>F11-D11</f>
        <v>20</v>
      </c>
    </row>
    <row r="12" spans="1:7" ht="14">
      <c r="A12" s="13" t="s">
        <v>11</v>
      </c>
      <c r="B12" s="14">
        <v>2</v>
      </c>
      <c r="C12" s="14">
        <v>1</v>
      </c>
      <c r="D12" s="16">
        <f>B12*B9+C12*C9</f>
        <v>100</v>
      </c>
      <c r="E12" s="22" t="s">
        <v>1</v>
      </c>
      <c r="F12" s="14">
        <v>100</v>
      </c>
      <c r="G12" s="17">
        <f>F12-D12</f>
        <v>0</v>
      </c>
    </row>
    <row r="13" spans="1:7" ht="14">
      <c r="A13" s="13" t="s">
        <v>12</v>
      </c>
      <c r="B13" s="14">
        <v>1</v>
      </c>
      <c r="C13" s="14">
        <v>0</v>
      </c>
      <c r="D13" s="16">
        <f>B13*B9+C13*C9</f>
        <v>40</v>
      </c>
      <c r="E13" s="22" t="s">
        <v>1</v>
      </c>
      <c r="F13" s="14">
        <v>40</v>
      </c>
      <c r="G13" s="17">
        <f>F13-D13</f>
        <v>0</v>
      </c>
    </row>
    <row r="14" spans="1:7" ht="14">
      <c r="A14" s="23" t="s">
        <v>13</v>
      </c>
      <c r="B14" s="24">
        <v>0</v>
      </c>
      <c r="C14" s="24">
        <v>1</v>
      </c>
      <c r="D14" s="25">
        <f>B14*B9+C14*C9</f>
        <v>20</v>
      </c>
      <c r="E14" s="26" t="s">
        <v>3</v>
      </c>
      <c r="F14" s="24">
        <v>5</v>
      </c>
      <c r="G14" s="27">
        <f>D14-F14</f>
        <v>15</v>
      </c>
    </row>
  </sheetData>
  <phoneticPr fontId="2" type="noConversion"/>
  <pageMargins left="0.75" right="0.75" top="1" bottom="1" header="0.5" footer="0.5"/>
  <pageSetup paperSize="9" orientation="portrait" horizontalDpi="4294967292" verticalDpi="429496729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218" zoomScaleNormal="218" workbookViewId="0">
      <selection activeCell="A2" sqref="A2"/>
    </sheetView>
  </sheetViews>
  <sheetFormatPr baseColWidth="10" defaultRowHeight="13"/>
  <cols>
    <col min="1" max="1" width="2.33203125" customWidth="1"/>
    <col min="2" max="2" width="6.1640625" bestFit="1" customWidth="1"/>
    <col min="3" max="3" width="29.6640625" bestFit="1" customWidth="1"/>
    <col min="4" max="4" width="12.83203125" bestFit="1" customWidth="1"/>
    <col min="5" max="5" width="13.33203125" bestFit="1" customWidth="1"/>
    <col min="6" max="6" width="10.1640625" bestFit="1" customWidth="1"/>
    <col min="7" max="7" width="5.83203125" bestFit="1" customWidth="1"/>
  </cols>
  <sheetData>
    <row r="1" spans="1:5">
      <c r="A1" s="41" t="s">
        <v>46</v>
      </c>
    </row>
    <row r="2" spans="1:5">
      <c r="A2" s="41"/>
    </row>
    <row r="3" spans="1:5">
      <c r="A3" s="41"/>
    </row>
    <row r="4" spans="1:5">
      <c r="A4" s="41" t="s">
        <v>47</v>
      </c>
    </row>
    <row r="5" spans="1:5">
      <c r="A5" s="41" t="s">
        <v>48</v>
      </c>
    </row>
    <row r="6" spans="1:5">
      <c r="A6" s="41"/>
      <c r="B6" t="s">
        <v>49</v>
      </c>
    </row>
    <row r="7" spans="1:5">
      <c r="A7" s="41"/>
      <c r="B7" t="s">
        <v>50</v>
      </c>
    </row>
    <row r="8" spans="1:5">
      <c r="A8" s="41"/>
      <c r="B8" t="s">
        <v>51</v>
      </c>
    </row>
    <row r="9" spans="1:5">
      <c r="A9" s="41" t="s">
        <v>52</v>
      </c>
    </row>
    <row r="10" spans="1:5">
      <c r="B10" t="s">
        <v>53</v>
      </c>
    </row>
    <row r="11" spans="1:5">
      <c r="B11" t="s">
        <v>54</v>
      </c>
    </row>
    <row r="14" spans="1:5" ht="14" thickBot="1">
      <c r="A14" t="s">
        <v>55</v>
      </c>
    </row>
    <row r="15" spans="1:5" ht="14" thickBot="1">
      <c r="B15" s="43" t="s">
        <v>56</v>
      </c>
      <c r="C15" s="43" t="s">
        <v>57</v>
      </c>
      <c r="D15" s="43" t="s">
        <v>58</v>
      </c>
      <c r="E15" s="43" t="s">
        <v>59</v>
      </c>
    </row>
    <row r="16" spans="1:5" ht="14" thickBot="1">
      <c r="B16" s="42" t="s">
        <v>65</v>
      </c>
      <c r="C16" s="42" t="s">
        <v>66</v>
      </c>
      <c r="D16" s="45">
        <v>0</v>
      </c>
      <c r="E16" s="45">
        <v>9920</v>
      </c>
    </row>
    <row r="19" spans="1:7" ht="14" thickBot="1">
      <c r="A19" t="s">
        <v>60</v>
      </c>
    </row>
    <row r="20" spans="1:7" ht="14" thickBot="1">
      <c r="B20" s="43" t="s">
        <v>56</v>
      </c>
      <c r="C20" s="43" t="s">
        <v>57</v>
      </c>
      <c r="D20" s="43" t="s">
        <v>58</v>
      </c>
      <c r="E20" s="43" t="s">
        <v>59</v>
      </c>
      <c r="F20" s="43" t="s">
        <v>61</v>
      </c>
    </row>
    <row r="21" spans="1:7">
      <c r="B21" s="44" t="s">
        <v>67</v>
      </c>
      <c r="C21" s="44" t="s">
        <v>5</v>
      </c>
      <c r="D21" s="46">
        <v>0</v>
      </c>
      <c r="E21" s="46">
        <v>210</v>
      </c>
      <c r="F21" s="44" t="s">
        <v>68</v>
      </c>
    </row>
    <row r="22" spans="1:7">
      <c r="B22" s="44" t="s">
        <v>69</v>
      </c>
      <c r="C22" s="44" t="s">
        <v>5</v>
      </c>
      <c r="D22" s="46">
        <v>0</v>
      </c>
      <c r="E22" s="46">
        <v>390</v>
      </c>
      <c r="F22" s="44" t="s">
        <v>68</v>
      </c>
    </row>
    <row r="23" spans="1:7">
      <c r="B23" s="44" t="s">
        <v>70</v>
      </c>
      <c r="C23" s="44" t="s">
        <v>5</v>
      </c>
      <c r="D23" s="46">
        <v>0</v>
      </c>
      <c r="E23" s="46">
        <v>170.00000000000003</v>
      </c>
      <c r="F23" s="44" t="s">
        <v>68</v>
      </c>
    </row>
    <row r="24" spans="1:7" ht="14" thickBot="1">
      <c r="B24" s="42" t="s">
        <v>71</v>
      </c>
      <c r="C24" s="42" t="s">
        <v>5</v>
      </c>
      <c r="D24" s="45">
        <v>0</v>
      </c>
      <c r="E24" s="45">
        <v>50</v>
      </c>
      <c r="F24" s="42" t="s">
        <v>68</v>
      </c>
    </row>
    <row r="27" spans="1:7" ht="14" thickBot="1">
      <c r="A27" t="s">
        <v>9</v>
      </c>
    </row>
    <row r="28" spans="1:7" ht="14" thickBot="1">
      <c r="B28" s="43" t="s">
        <v>56</v>
      </c>
      <c r="C28" s="43" t="s">
        <v>57</v>
      </c>
      <c r="D28" s="43" t="s">
        <v>62</v>
      </c>
      <c r="E28" s="43" t="s">
        <v>63</v>
      </c>
      <c r="F28" s="43" t="s">
        <v>64</v>
      </c>
      <c r="G28" s="43" t="s">
        <v>2</v>
      </c>
    </row>
    <row r="29" spans="1:7">
      <c r="B29" s="44" t="s">
        <v>72</v>
      </c>
      <c r="C29" s="44" t="s">
        <v>73</v>
      </c>
      <c r="D29" s="46">
        <v>995</v>
      </c>
      <c r="E29" s="44"/>
      <c r="F29" s="44" t="s">
        <v>74</v>
      </c>
      <c r="G29" s="44">
        <v>605</v>
      </c>
    </row>
    <row r="30" spans="1:7">
      <c r="B30" s="44" t="s">
        <v>75</v>
      </c>
      <c r="C30" s="44" t="s">
        <v>76</v>
      </c>
      <c r="D30" s="46">
        <v>1700</v>
      </c>
      <c r="E30" s="44"/>
      <c r="F30" s="44" t="s">
        <v>77</v>
      </c>
      <c r="G30" s="44">
        <v>0</v>
      </c>
    </row>
    <row r="31" spans="1:7">
      <c r="B31" s="44" t="s">
        <v>78</v>
      </c>
      <c r="C31" s="44" t="s">
        <v>79</v>
      </c>
      <c r="D31" s="46">
        <v>2250</v>
      </c>
      <c r="E31" s="44"/>
      <c r="F31" s="44" t="s">
        <v>74</v>
      </c>
      <c r="G31" s="44">
        <v>750</v>
      </c>
    </row>
    <row r="32" spans="1:7">
      <c r="B32" s="44" t="s">
        <v>80</v>
      </c>
      <c r="C32" s="44" t="s">
        <v>81</v>
      </c>
      <c r="D32" s="46">
        <v>605</v>
      </c>
      <c r="E32" s="44"/>
      <c r="F32" s="44" t="s">
        <v>74</v>
      </c>
      <c r="G32" s="44">
        <v>895</v>
      </c>
    </row>
    <row r="33" spans="2:7">
      <c r="B33" s="44" t="s">
        <v>82</v>
      </c>
      <c r="C33" s="44" t="s">
        <v>83</v>
      </c>
      <c r="D33" s="46">
        <v>210</v>
      </c>
      <c r="E33" s="44"/>
      <c r="F33" s="44" t="s">
        <v>74</v>
      </c>
      <c r="G33" s="46">
        <v>160</v>
      </c>
    </row>
    <row r="34" spans="2:7">
      <c r="B34" s="44" t="s">
        <v>84</v>
      </c>
      <c r="C34" s="44" t="s">
        <v>85</v>
      </c>
      <c r="D34" s="46">
        <v>390</v>
      </c>
      <c r="E34" s="44"/>
      <c r="F34" s="44" t="s">
        <v>74</v>
      </c>
      <c r="G34" s="46">
        <v>340</v>
      </c>
    </row>
    <row r="35" spans="2:7">
      <c r="B35" s="44" t="s">
        <v>86</v>
      </c>
      <c r="C35" s="44" t="s">
        <v>87</v>
      </c>
      <c r="D35" s="46">
        <v>170.00000000000003</v>
      </c>
      <c r="E35" s="44"/>
      <c r="F35" s="44" t="s">
        <v>74</v>
      </c>
      <c r="G35" s="46">
        <v>120.00000000000003</v>
      </c>
    </row>
    <row r="36" spans="2:7">
      <c r="B36" s="44" t="s">
        <v>88</v>
      </c>
      <c r="C36" s="44" t="s">
        <v>89</v>
      </c>
      <c r="D36" s="46">
        <v>50</v>
      </c>
      <c r="E36" s="44"/>
      <c r="F36" s="44" t="s">
        <v>77</v>
      </c>
      <c r="G36" s="46">
        <v>0</v>
      </c>
    </row>
    <row r="37" spans="2:7">
      <c r="B37" s="44" t="s">
        <v>90</v>
      </c>
      <c r="C37" s="44" t="s">
        <v>91</v>
      </c>
      <c r="D37" s="46">
        <v>210</v>
      </c>
      <c r="E37" s="44"/>
      <c r="F37" s="44" t="s">
        <v>77</v>
      </c>
      <c r="G37" s="44">
        <v>0</v>
      </c>
    </row>
    <row r="38" spans="2:7">
      <c r="B38" s="44" t="s">
        <v>92</v>
      </c>
      <c r="C38" s="44" t="s">
        <v>93</v>
      </c>
      <c r="D38" s="46">
        <v>390</v>
      </c>
      <c r="E38" s="44"/>
      <c r="F38" s="44" t="s">
        <v>77</v>
      </c>
      <c r="G38" s="44">
        <v>0</v>
      </c>
    </row>
    <row r="39" spans="2:7">
      <c r="B39" s="44" t="s">
        <v>94</v>
      </c>
      <c r="C39" s="44" t="s">
        <v>95</v>
      </c>
      <c r="D39" s="46">
        <v>170.00000000000003</v>
      </c>
      <c r="E39" s="44"/>
      <c r="F39" s="44" t="s">
        <v>74</v>
      </c>
      <c r="G39" s="44">
        <v>260</v>
      </c>
    </row>
    <row r="40" spans="2:7" ht="14" thickBot="1">
      <c r="B40" s="42" t="s">
        <v>96</v>
      </c>
      <c r="C40" s="42" t="s">
        <v>97</v>
      </c>
      <c r="D40" s="45">
        <v>50</v>
      </c>
      <c r="E40" s="42"/>
      <c r="F40" s="42" t="s">
        <v>74</v>
      </c>
      <c r="G40" s="42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zoomScale="265" zoomScaleNormal="9" workbookViewId="0">
      <selection activeCell="A2" sqref="A2"/>
    </sheetView>
  </sheetViews>
  <sheetFormatPr baseColWidth="10" defaultRowHeight="13"/>
  <cols>
    <col min="1" max="1" width="2.33203125" customWidth="1"/>
    <col min="2" max="2" width="6.33203125" bestFit="1" customWidth="1"/>
    <col min="3" max="3" width="28.6640625" bestFit="1" customWidth="1"/>
    <col min="4" max="4" width="5.83203125" bestFit="1" customWidth="1"/>
    <col min="5" max="5" width="8.33203125" bestFit="1" customWidth="1"/>
    <col min="6" max="6" width="9.83203125" bestFit="1" customWidth="1"/>
    <col min="7" max="8" width="9.1640625" bestFit="1" customWidth="1"/>
  </cols>
  <sheetData>
    <row r="1" spans="1:8">
      <c r="A1" s="41" t="s">
        <v>98</v>
      </c>
    </row>
    <row r="2" spans="1:8">
      <c r="A2" s="41"/>
    </row>
    <row r="3" spans="1:8">
      <c r="A3" s="41"/>
    </row>
    <row r="6" spans="1:8" ht="14" thickBot="1">
      <c r="A6" t="s">
        <v>60</v>
      </c>
    </row>
    <row r="7" spans="1:8">
      <c r="B7" s="47"/>
      <c r="C7" s="47"/>
      <c r="D7" s="47" t="s">
        <v>99</v>
      </c>
      <c r="E7" s="47" t="s">
        <v>101</v>
      </c>
      <c r="F7" s="47" t="s">
        <v>103</v>
      </c>
      <c r="G7" s="47" t="s">
        <v>105</v>
      </c>
      <c r="H7" s="47" t="s">
        <v>105</v>
      </c>
    </row>
    <row r="8" spans="1:8" ht="14" thickBot="1">
      <c r="B8" s="48" t="s">
        <v>56</v>
      </c>
      <c r="C8" s="48" t="s">
        <v>57</v>
      </c>
      <c r="D8" s="48" t="s">
        <v>100</v>
      </c>
      <c r="E8" s="48" t="s">
        <v>102</v>
      </c>
      <c r="F8" s="48" t="s">
        <v>104</v>
      </c>
      <c r="G8" s="48" t="s">
        <v>106</v>
      </c>
      <c r="H8" s="48" t="s">
        <v>107</v>
      </c>
    </row>
    <row r="9" spans="1:8">
      <c r="B9" s="44" t="s">
        <v>67</v>
      </c>
      <c r="C9" s="44" t="s">
        <v>5</v>
      </c>
      <c r="D9" s="44">
        <v>210</v>
      </c>
      <c r="E9" s="44">
        <v>0</v>
      </c>
      <c r="F9" s="44">
        <v>9</v>
      </c>
      <c r="G9" s="44">
        <v>1E+30</v>
      </c>
      <c r="H9" s="44">
        <v>4</v>
      </c>
    </row>
    <row r="10" spans="1:8">
      <c r="B10" s="44" t="s">
        <v>69</v>
      </c>
      <c r="C10" s="44" t="s">
        <v>5</v>
      </c>
      <c r="D10" s="44">
        <v>390</v>
      </c>
      <c r="E10" s="44">
        <v>0</v>
      </c>
      <c r="F10" s="44">
        <v>12</v>
      </c>
      <c r="G10" s="44">
        <v>1E+30</v>
      </c>
      <c r="H10" s="44">
        <v>2</v>
      </c>
    </row>
    <row r="11" spans="1:8">
      <c r="B11" s="44" t="s">
        <v>70</v>
      </c>
      <c r="C11" s="44" t="s">
        <v>5</v>
      </c>
      <c r="D11" s="44">
        <v>170.00000000000003</v>
      </c>
      <c r="E11" s="44">
        <v>0</v>
      </c>
      <c r="F11" s="44">
        <v>15</v>
      </c>
      <c r="G11" s="44">
        <v>3</v>
      </c>
      <c r="H11" s="44">
        <v>3</v>
      </c>
    </row>
    <row r="12" spans="1:8" ht="14" thickBot="1">
      <c r="B12" s="42" t="s">
        <v>71</v>
      </c>
      <c r="C12" s="42" t="s">
        <v>5</v>
      </c>
      <c r="D12" s="42">
        <v>50</v>
      </c>
      <c r="E12" s="42">
        <v>0</v>
      </c>
      <c r="F12" s="42">
        <v>16</v>
      </c>
      <c r="G12" s="42">
        <v>4</v>
      </c>
      <c r="H12" s="42">
        <v>1E+30</v>
      </c>
    </row>
    <row r="14" spans="1:8" ht="14" thickBot="1">
      <c r="A14" t="s">
        <v>9</v>
      </c>
    </row>
    <row r="15" spans="1:8">
      <c r="B15" s="47"/>
      <c r="C15" s="47"/>
      <c r="D15" s="47" t="s">
        <v>99</v>
      </c>
      <c r="E15" s="47" t="s">
        <v>108</v>
      </c>
      <c r="F15" s="47" t="s">
        <v>110</v>
      </c>
      <c r="G15" s="47" t="s">
        <v>105</v>
      </c>
      <c r="H15" s="47" t="s">
        <v>105</v>
      </c>
    </row>
    <row r="16" spans="1:8" ht="14" thickBot="1">
      <c r="B16" s="48" t="s">
        <v>56</v>
      </c>
      <c r="C16" s="48" t="s">
        <v>57</v>
      </c>
      <c r="D16" s="48" t="s">
        <v>100</v>
      </c>
      <c r="E16" s="48" t="s">
        <v>109</v>
      </c>
      <c r="F16" s="48" t="s">
        <v>111</v>
      </c>
      <c r="G16" s="48" t="s">
        <v>106</v>
      </c>
      <c r="H16" s="48" t="s">
        <v>107</v>
      </c>
    </row>
    <row r="17" spans="2:8">
      <c r="B17" s="44" t="s">
        <v>72</v>
      </c>
      <c r="C17" s="44" t="s">
        <v>73</v>
      </c>
      <c r="D17" s="44">
        <v>995</v>
      </c>
      <c r="E17" s="44">
        <v>0</v>
      </c>
      <c r="F17" s="44">
        <v>1600</v>
      </c>
      <c r="G17" s="44">
        <v>1E+30</v>
      </c>
      <c r="H17" s="44">
        <v>605</v>
      </c>
    </row>
    <row r="18" spans="2:8">
      <c r="B18" s="44" t="s">
        <v>75</v>
      </c>
      <c r="C18" s="44" t="s">
        <v>76</v>
      </c>
      <c r="D18" s="44">
        <v>1700</v>
      </c>
      <c r="E18" s="44">
        <v>5</v>
      </c>
      <c r="F18" s="44">
        <v>1700</v>
      </c>
      <c r="G18" s="44">
        <v>780</v>
      </c>
      <c r="H18" s="44">
        <v>360.00000000000011</v>
      </c>
    </row>
    <row r="19" spans="2:8">
      <c r="B19" s="44" t="s">
        <v>78</v>
      </c>
      <c r="C19" s="44" t="s">
        <v>79</v>
      </c>
      <c r="D19" s="44">
        <v>2250</v>
      </c>
      <c r="E19" s="44">
        <v>0</v>
      </c>
      <c r="F19" s="44">
        <v>3000</v>
      </c>
      <c r="G19" s="44">
        <v>1E+30</v>
      </c>
      <c r="H19" s="44">
        <v>749.99999999999977</v>
      </c>
    </row>
    <row r="20" spans="2:8">
      <c r="B20" s="44" t="s">
        <v>80</v>
      </c>
      <c r="C20" s="44" t="s">
        <v>81</v>
      </c>
      <c r="D20" s="44">
        <v>605</v>
      </c>
      <c r="E20" s="44">
        <v>0</v>
      </c>
      <c r="F20" s="44">
        <v>1500</v>
      </c>
      <c r="G20" s="44">
        <v>1E+30</v>
      </c>
      <c r="H20" s="44">
        <v>895</v>
      </c>
    </row>
    <row r="21" spans="2:8">
      <c r="B21" s="44" t="s">
        <v>82</v>
      </c>
      <c r="C21" s="44" t="s">
        <v>83</v>
      </c>
      <c r="D21" s="44">
        <v>210</v>
      </c>
      <c r="E21" s="44">
        <v>0</v>
      </c>
      <c r="F21" s="44">
        <v>50</v>
      </c>
      <c r="G21" s="44">
        <v>160</v>
      </c>
      <c r="H21" s="44">
        <v>1E+30</v>
      </c>
    </row>
    <row r="22" spans="2:8">
      <c r="B22" s="44" t="s">
        <v>84</v>
      </c>
      <c r="C22" s="44" t="s">
        <v>85</v>
      </c>
      <c r="D22" s="44">
        <v>390</v>
      </c>
      <c r="E22" s="44">
        <v>0</v>
      </c>
      <c r="F22" s="44">
        <v>50</v>
      </c>
      <c r="G22" s="44">
        <v>340</v>
      </c>
      <c r="H22" s="44">
        <v>1E+30</v>
      </c>
    </row>
    <row r="23" spans="2:8">
      <c r="B23" s="44" t="s">
        <v>86</v>
      </c>
      <c r="C23" s="44" t="s">
        <v>87</v>
      </c>
      <c r="D23" s="44">
        <v>170.00000000000003</v>
      </c>
      <c r="E23" s="44">
        <v>0</v>
      </c>
      <c r="F23" s="44">
        <v>50</v>
      </c>
      <c r="G23" s="44">
        <v>120.00000000000003</v>
      </c>
      <c r="H23" s="44">
        <v>1E+30</v>
      </c>
    </row>
    <row r="24" spans="2:8">
      <c r="B24" s="44" t="s">
        <v>88</v>
      </c>
      <c r="C24" s="44" t="s">
        <v>89</v>
      </c>
      <c r="D24" s="44">
        <v>50</v>
      </c>
      <c r="E24" s="44">
        <v>-4</v>
      </c>
      <c r="F24" s="44">
        <v>50</v>
      </c>
      <c r="G24" s="44">
        <v>90.000000000000028</v>
      </c>
      <c r="H24" s="44">
        <v>50</v>
      </c>
    </row>
    <row r="25" spans="2:8">
      <c r="B25" s="44" t="s">
        <v>90</v>
      </c>
      <c r="C25" s="44" t="s">
        <v>91</v>
      </c>
      <c r="D25" s="44">
        <v>210</v>
      </c>
      <c r="E25" s="44">
        <v>4</v>
      </c>
      <c r="F25" s="44">
        <v>210</v>
      </c>
      <c r="G25" s="44">
        <v>360.00000000000011</v>
      </c>
      <c r="H25" s="44">
        <v>160</v>
      </c>
    </row>
    <row r="26" spans="2:8">
      <c r="B26" s="44" t="s">
        <v>92</v>
      </c>
      <c r="C26" s="44" t="s">
        <v>93</v>
      </c>
      <c r="D26" s="44">
        <v>390</v>
      </c>
      <c r="E26" s="44">
        <v>2</v>
      </c>
      <c r="F26" s="44">
        <v>390</v>
      </c>
      <c r="G26" s="44">
        <v>180.00000000000006</v>
      </c>
      <c r="H26" s="44">
        <v>340</v>
      </c>
    </row>
    <row r="27" spans="2:8">
      <c r="B27" s="44" t="s">
        <v>94</v>
      </c>
      <c r="C27" s="44" t="s">
        <v>95</v>
      </c>
      <c r="D27" s="44">
        <v>170.00000000000003</v>
      </c>
      <c r="E27" s="44">
        <v>0</v>
      </c>
      <c r="F27" s="44">
        <v>430</v>
      </c>
      <c r="G27" s="44">
        <v>1E+30</v>
      </c>
      <c r="H27" s="44">
        <v>260</v>
      </c>
    </row>
    <row r="28" spans="2:8" ht="14" thickBot="1">
      <c r="B28" s="42" t="s">
        <v>96</v>
      </c>
      <c r="C28" s="42" t="s">
        <v>97</v>
      </c>
      <c r="D28" s="42">
        <v>50</v>
      </c>
      <c r="E28" s="42">
        <v>0</v>
      </c>
      <c r="F28" s="42">
        <v>200</v>
      </c>
      <c r="G28" s="42">
        <v>1E+30</v>
      </c>
      <c r="H28" s="42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9" sqref="B9:C9"/>
    </sheetView>
  </sheetViews>
  <sheetFormatPr baseColWidth="10" defaultRowHeight="13"/>
  <cols>
    <col min="1" max="1" width="17.83203125" style="2" customWidth="1"/>
    <col min="2" max="16384" width="10.83203125" style="2"/>
  </cols>
  <sheetData>
    <row r="1" spans="1:6" ht="18">
      <c r="A1" s="1" t="s">
        <v>30</v>
      </c>
    </row>
    <row r="2" spans="1:6">
      <c r="A2" s="3" t="s">
        <v>32</v>
      </c>
    </row>
    <row r="3" spans="1:6">
      <c r="A3" s="3" t="s">
        <v>40</v>
      </c>
    </row>
    <row r="5" spans="1:6" ht="14">
      <c r="A5" s="5" t="s">
        <v>33</v>
      </c>
      <c r="B5" s="6"/>
      <c r="C5" s="6"/>
      <c r="D5" s="6"/>
      <c r="E5" s="6"/>
      <c r="F5" s="6"/>
    </row>
    <row r="6" spans="1:6" ht="14">
      <c r="A6" s="10" t="s">
        <v>34</v>
      </c>
      <c r="B6" s="11"/>
      <c r="C6" s="11"/>
      <c r="D6" s="11"/>
      <c r="E6" s="11"/>
      <c r="F6" s="12"/>
    </row>
    <row r="7" spans="1:6" ht="14">
      <c r="A7" s="13"/>
      <c r="B7" s="14">
        <v>4</v>
      </c>
      <c r="C7" s="14">
        <v>1</v>
      </c>
      <c r="D7" s="14"/>
      <c r="E7" s="35" t="s">
        <v>35</v>
      </c>
      <c r="F7" s="36"/>
    </row>
    <row r="8" spans="1:6" ht="14">
      <c r="A8" s="19" t="s">
        <v>36</v>
      </c>
      <c r="B8" s="14"/>
      <c r="C8" s="14"/>
      <c r="D8" s="14"/>
      <c r="E8" s="14"/>
      <c r="F8" s="37"/>
    </row>
    <row r="9" spans="1:6" ht="14">
      <c r="A9" s="13"/>
      <c r="B9" s="8"/>
      <c r="C9" s="9"/>
      <c r="D9" s="38"/>
      <c r="E9" s="35">
        <f>B7*B9+C7*C9</f>
        <v>0</v>
      </c>
      <c r="F9" s="36"/>
    </row>
    <row r="10" spans="1:6" ht="14">
      <c r="A10" s="19" t="s">
        <v>9</v>
      </c>
      <c r="B10" s="20"/>
      <c r="C10" s="20"/>
      <c r="D10" s="20"/>
      <c r="E10" s="20"/>
      <c r="F10" s="21"/>
    </row>
    <row r="11" spans="1:6" ht="14">
      <c r="A11" s="13" t="s">
        <v>37</v>
      </c>
      <c r="B11" s="14">
        <v>2</v>
      </c>
      <c r="C11" s="14">
        <v>1</v>
      </c>
      <c r="D11" s="39">
        <f>SUMPRODUCT(B9:C9,B11:C11)</f>
        <v>0</v>
      </c>
      <c r="E11" s="22" t="s">
        <v>1</v>
      </c>
      <c r="F11" s="30">
        <v>5</v>
      </c>
    </row>
    <row r="12" spans="1:6" ht="14">
      <c r="A12" s="23" t="s">
        <v>38</v>
      </c>
      <c r="B12" s="24">
        <v>2</v>
      </c>
      <c r="C12" s="24">
        <v>3</v>
      </c>
      <c r="D12" s="40">
        <f>SUMPRODUCT(B9:C9,B12:C12)</f>
        <v>0</v>
      </c>
      <c r="E12" s="26" t="s">
        <v>3</v>
      </c>
      <c r="F12" s="32">
        <v>5</v>
      </c>
    </row>
    <row r="13" spans="1:6" ht="14">
      <c r="A13" s="6"/>
      <c r="B13" s="7"/>
      <c r="C13" s="7"/>
      <c r="D13" s="7"/>
      <c r="E13" s="7"/>
      <c r="F13" s="34"/>
    </row>
    <row r="14" spans="1:6" ht="14">
      <c r="A14" s="6"/>
      <c r="B14" s="7"/>
      <c r="C14" s="7"/>
      <c r="D14" s="7"/>
      <c r="E14" s="7"/>
      <c r="F14" s="34"/>
    </row>
    <row r="15" spans="1:6" ht="14">
      <c r="A15" s="6"/>
      <c r="B15" s="7"/>
      <c r="C15" s="7"/>
      <c r="D15" s="7"/>
      <c r="E15" s="7"/>
      <c r="F15" s="34"/>
    </row>
    <row r="16" spans="1:6" ht="14">
      <c r="A16" s="6"/>
      <c r="B16" s="7"/>
      <c r="C16" s="7"/>
      <c r="D16" s="7"/>
      <c r="E16" s="7"/>
      <c r="F16" s="34"/>
    </row>
    <row r="17" spans="1:6" ht="14">
      <c r="A17" s="6"/>
      <c r="B17" s="7"/>
      <c r="C17" s="7"/>
      <c r="D17" s="7"/>
      <c r="E17" s="7"/>
      <c r="F17" s="34"/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0"/>
  <sheetViews>
    <sheetView zoomScale="166" zoomScaleNormal="166" workbookViewId="0">
      <selection activeCell="F7" sqref="F7"/>
    </sheetView>
  </sheetViews>
  <sheetFormatPr baseColWidth="10" defaultRowHeight="13"/>
  <cols>
    <col min="3" max="3" width="25.6640625" customWidth="1"/>
    <col min="4" max="4" width="15.6640625" customWidth="1"/>
  </cols>
  <sheetData>
    <row r="5" spans="3:4">
      <c r="C5" s="55" t="s">
        <v>112</v>
      </c>
    </row>
    <row r="7" spans="3:4">
      <c r="C7" s="56" t="s">
        <v>113</v>
      </c>
      <c r="D7" s="56">
        <f>50^20</f>
        <v>9.5367431640625003E+33</v>
      </c>
    </row>
    <row r="8" spans="3:4">
      <c r="C8" s="56" t="s">
        <v>114</v>
      </c>
      <c r="D8" s="56">
        <f>D7/1000000</f>
        <v>9.5367431640625006E+27</v>
      </c>
    </row>
    <row r="9" spans="3:4">
      <c r="C9" s="56" t="s">
        <v>115</v>
      </c>
      <c r="D9" s="56">
        <f>60*60*24*365*100</f>
        <v>3153600000</v>
      </c>
    </row>
    <row r="10" spans="3:4">
      <c r="C10" s="56" t="s">
        <v>116</v>
      </c>
      <c r="D10" s="56">
        <f>D8/D9</f>
        <v>3.0240814193501082E+18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LP TOC (fast)</vt:lpstr>
      <vt:lpstr>LP TOC (slow)</vt:lpstr>
      <vt:lpstr>Graphical LP</vt:lpstr>
      <vt:lpstr>Answer Report 1</vt:lpstr>
      <vt:lpstr>Sensitivity Report 1</vt:lpstr>
      <vt:lpstr>Graphical IP</vt:lpstr>
      <vt:lpstr>The frog</vt:lpstr>
    </vt:vector>
  </TitlesOfParts>
  <Company>VLERICK MANAGEMENT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marhou</dc:creator>
  <cp:lastModifiedBy>Microsoft Office User</cp:lastModifiedBy>
  <dcterms:created xsi:type="dcterms:W3CDTF">2001-09-16T17:21:14Z</dcterms:created>
  <dcterms:modified xsi:type="dcterms:W3CDTF">2024-12-11T09:21:23Z</dcterms:modified>
</cp:coreProperties>
</file>