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jpg" ContentType="image/jpe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220" yWindow="0" windowWidth="28440" windowHeight="18860" tabRatio="500" activeTab="3"/>
  </bookViews>
  <sheets>
    <sheet name="Capital Budgeting" sheetId="4" r:id="rId1"/>
    <sheet name="LTL Shipping" sheetId="3" r:id="rId2"/>
    <sheet name="Cutting Stock" sheetId="1" r:id="rId3"/>
    <sheet name="Product Line investment" sheetId="5" r:id="rId4"/>
  </sheets>
  <definedNames>
    <definedName name="solver_adj" localSheetId="0" hidden="1">'Capital Budgeting'!$B$17:$B$22</definedName>
    <definedName name="solver_adj" localSheetId="2" hidden="1">'Cutting Stock'!$B$17:$E$17,'Cutting Stock'!$F$18</definedName>
    <definedName name="solver_adj" localSheetId="1" hidden="1">'LTL Shipping'!$B$23:$G$23</definedName>
    <definedName name="solver_adj" localSheetId="3" hidden="1">'Product Line investment'!$B$14:$H$14</definedName>
    <definedName name="solver_cvg" localSheetId="0" hidden="1">0.0001</definedName>
    <definedName name="solver_cvg" localSheetId="2" hidden="1">0.0001</definedName>
    <definedName name="solver_cvg" localSheetId="1" hidden="1">0.0001</definedName>
    <definedName name="solver_cvg" localSheetId="3" hidden="1">0.0001</definedName>
    <definedName name="solver_drv" localSheetId="0" hidden="1">1</definedName>
    <definedName name="solver_drv" localSheetId="2" hidden="1">1</definedName>
    <definedName name="solver_drv" localSheetId="1" hidden="1">1</definedName>
    <definedName name="solver_drv" localSheetId="3" hidden="1">1</definedName>
    <definedName name="solver_eng" localSheetId="0" hidden="1">2</definedName>
    <definedName name="solver_eng" localSheetId="2" hidden="1">2</definedName>
    <definedName name="solver_eng" localSheetId="1" hidden="1">2</definedName>
    <definedName name="solver_eng" localSheetId="3" hidden="1">2</definedName>
    <definedName name="solver_itr" localSheetId="0" hidden="1">2147483647</definedName>
    <definedName name="solver_itr" localSheetId="2" hidden="1">2147483647</definedName>
    <definedName name="solver_itr" localSheetId="1" hidden="1">2147483647</definedName>
    <definedName name="solver_itr" localSheetId="3" hidden="1">2147483647</definedName>
    <definedName name="solver_lhs1" localSheetId="0" hidden="1">'Capital Budgeting'!$B$17:$B$22</definedName>
    <definedName name="solver_lhs1" localSheetId="2" hidden="1">'Cutting Stock'!$B$17:$E$17</definedName>
    <definedName name="solver_lhs1" localSheetId="1" hidden="1">'LTL Shipping'!$B$23:$G$23</definedName>
    <definedName name="solver_lhs1" localSheetId="3" hidden="1">'Product Line investment'!$B$14:$H$14</definedName>
    <definedName name="solver_lhs2" localSheetId="0" hidden="1">'Capital Budgeting'!$C$26:$G$26</definedName>
    <definedName name="solver_lhs2" localSheetId="2" hidden="1">'Cutting Stock'!$F$18</definedName>
    <definedName name="solver_lhs2" localSheetId="1" hidden="1">'LTL Shipping'!$H$27:$H$31</definedName>
    <definedName name="solver_lhs2" localSheetId="3" hidden="1">'Product Line investment'!$I$18</definedName>
    <definedName name="solver_lhs3" localSheetId="2" hidden="1">'Cutting Stock'!$F$21:$F$23</definedName>
    <definedName name="solver_lhs3" localSheetId="3" hidden="1">'Product Line investment'!$I$20</definedName>
    <definedName name="solver_lhs4" localSheetId="2" hidden="1">'Cutting Stock'!$F$25:$F$26</definedName>
    <definedName name="solver_lhs4" localSheetId="3" hidden="1">'Product Line investment'!$I$22</definedName>
    <definedName name="solver_lhs5" localSheetId="3" hidden="1">'Product Line investment'!$I$24</definedName>
    <definedName name="solver_lhs6" localSheetId="3" hidden="1">'Product Line investment'!$I$26</definedName>
    <definedName name="solver_lhs7" localSheetId="3" hidden="1">'Product Line investment'!$I$28</definedName>
    <definedName name="solver_lin" localSheetId="0" hidden="1">1</definedName>
    <definedName name="solver_lin" localSheetId="2" hidden="1">1</definedName>
    <definedName name="solver_lin" localSheetId="1" hidden="1">1</definedName>
    <definedName name="solver_lin" localSheetId="3" hidden="1">1</definedName>
    <definedName name="solver_mip" localSheetId="0" hidden="1">2147483647</definedName>
    <definedName name="solver_mip" localSheetId="2" hidden="1">2147483647</definedName>
    <definedName name="solver_mip" localSheetId="1" hidden="1">2147483647</definedName>
    <definedName name="solver_mip" localSheetId="3" hidden="1">2147483647</definedName>
    <definedName name="solver_mni" localSheetId="0" hidden="1">30</definedName>
    <definedName name="solver_mni" localSheetId="2" hidden="1">30</definedName>
    <definedName name="solver_mni" localSheetId="1" hidden="1">30</definedName>
    <definedName name="solver_mni" localSheetId="3" hidden="1">30</definedName>
    <definedName name="solver_mrt" localSheetId="0" hidden="1">0.075</definedName>
    <definedName name="solver_mrt" localSheetId="2" hidden="1">0.075</definedName>
    <definedName name="solver_mrt" localSheetId="1" hidden="1">0.075</definedName>
    <definedName name="solver_mrt" localSheetId="3" hidden="1">0.075</definedName>
    <definedName name="solver_msl" localSheetId="0" hidden="1">2</definedName>
    <definedName name="solver_msl" localSheetId="2" hidden="1">2</definedName>
    <definedName name="solver_msl" localSheetId="1" hidden="1">2</definedName>
    <definedName name="solver_msl" localSheetId="3" hidden="1">2</definedName>
    <definedName name="solver_neg" localSheetId="0" hidden="1">1</definedName>
    <definedName name="solver_neg" localSheetId="2" hidden="1">1</definedName>
    <definedName name="solver_neg" localSheetId="1" hidden="1">1</definedName>
    <definedName name="solver_neg" localSheetId="3" hidden="1">1</definedName>
    <definedName name="solver_nod" localSheetId="0" hidden="1">2147483647</definedName>
    <definedName name="solver_nod" localSheetId="2" hidden="1">2147483647</definedName>
    <definedName name="solver_nod" localSheetId="1" hidden="1">2147483647</definedName>
    <definedName name="solver_nod" localSheetId="3" hidden="1">2147483647</definedName>
    <definedName name="solver_num" localSheetId="0" hidden="1">2</definedName>
    <definedName name="solver_num" localSheetId="2" hidden="1">4</definedName>
    <definedName name="solver_num" localSheetId="1" hidden="1">2</definedName>
    <definedName name="solver_num" localSheetId="3" hidden="1">7</definedName>
    <definedName name="solver_opt" localSheetId="0" hidden="1">'Capital Budgeting'!$F$19</definedName>
    <definedName name="solver_opt" localSheetId="2" hidden="1">'Cutting Stock'!$H$16</definedName>
    <definedName name="solver_opt" localSheetId="1" hidden="1">'LTL Shipping'!$G$15</definedName>
    <definedName name="solver_opt" localSheetId="3" hidden="1">'Product Line investment'!$J$12</definedName>
    <definedName name="solver_pre" localSheetId="0" hidden="1">0.000001</definedName>
    <definedName name="solver_pre" localSheetId="2" hidden="1">0.000001</definedName>
    <definedName name="solver_pre" localSheetId="1" hidden="1">0.000001</definedName>
    <definedName name="solver_pre" localSheetId="3" hidden="1">0.000001</definedName>
    <definedName name="solver_rbv" localSheetId="0" hidden="1">1</definedName>
    <definedName name="solver_rbv" localSheetId="2" hidden="1">1</definedName>
    <definedName name="solver_rbv" localSheetId="1" hidden="1">1</definedName>
    <definedName name="solver_rbv" localSheetId="3" hidden="1">1</definedName>
    <definedName name="solver_rel1" localSheetId="0" hidden="1">5</definedName>
    <definedName name="solver_rel1" localSheetId="2" hidden="1">4</definedName>
    <definedName name="solver_rel1" localSheetId="1" hidden="1">5</definedName>
    <definedName name="solver_rel1" localSheetId="3" hidden="1">5</definedName>
    <definedName name="solver_rel2" localSheetId="0" hidden="1">1</definedName>
    <definedName name="solver_rel2" localSheetId="2" hidden="1">4</definedName>
    <definedName name="solver_rel2" localSheetId="1" hidden="1">3</definedName>
    <definedName name="solver_rel2" localSheetId="3" hidden="1">1</definedName>
    <definedName name="solver_rel3" localSheetId="2" hidden="1">1</definedName>
    <definedName name="solver_rel3" localSheetId="3" hidden="1">1</definedName>
    <definedName name="solver_rel4" localSheetId="2" hidden="1">1</definedName>
    <definedName name="solver_rel4" localSheetId="3" hidden="1">3</definedName>
    <definedName name="solver_rel5" localSheetId="3" hidden="1">1</definedName>
    <definedName name="solver_rel6" localSheetId="3" hidden="1">3</definedName>
    <definedName name="solver_rel7" localSheetId="3" hidden="1">3</definedName>
    <definedName name="solver_rhs1" localSheetId="0" hidden="1">binary</definedName>
    <definedName name="solver_rhs1" localSheetId="2" hidden="1">integer</definedName>
    <definedName name="solver_rhs1" localSheetId="1" hidden="1">binary</definedName>
    <definedName name="solver_rhs1" localSheetId="3" hidden="1">binary</definedName>
    <definedName name="solver_rhs2" localSheetId="0" hidden="1">'Capital Budgeting'!$C$28:$G$28</definedName>
    <definedName name="solver_rhs2" localSheetId="2" hidden="1">integer</definedName>
    <definedName name="solver_rhs2" localSheetId="1" hidden="1">'LTL Shipping'!$J$27:$J$31</definedName>
    <definedName name="solver_rhs2" localSheetId="3" hidden="1">'Product Line investment'!$K$18</definedName>
    <definedName name="solver_rhs3" localSheetId="2" hidden="1">'Cutting Stock'!$H$21:$H$23</definedName>
    <definedName name="solver_rhs3" localSheetId="3" hidden="1">'Product Line investment'!$K$20</definedName>
    <definedName name="solver_rhs4" localSheetId="2" hidden="1">'Cutting Stock'!$H$25:$H$26</definedName>
    <definedName name="solver_rhs4" localSheetId="3" hidden="1">'Product Line investment'!$K$22</definedName>
    <definedName name="solver_rhs5" localSheetId="3" hidden="1">'Product Line investment'!$K$24</definedName>
    <definedName name="solver_rhs6" localSheetId="3" hidden="1">'Product Line investment'!$K$26</definedName>
    <definedName name="solver_rhs7" localSheetId="3" hidden="1">'Product Line investment'!$K$28</definedName>
    <definedName name="solver_rlx" localSheetId="0" hidden="1">2</definedName>
    <definedName name="solver_rlx" localSheetId="2" hidden="1">2</definedName>
    <definedName name="solver_rlx" localSheetId="1" hidden="1">2</definedName>
    <definedName name="solver_rlx" localSheetId="3" hidden="1">2</definedName>
    <definedName name="solver_rsd" localSheetId="0" hidden="1">0</definedName>
    <definedName name="solver_rsd" localSheetId="2" hidden="1">0</definedName>
    <definedName name="solver_rsd" localSheetId="1" hidden="1">0</definedName>
    <definedName name="solver_rsd" localSheetId="3" hidden="1">0</definedName>
    <definedName name="solver_scl" localSheetId="0" hidden="1">1</definedName>
    <definedName name="solver_scl" localSheetId="2" hidden="1">1</definedName>
    <definedName name="solver_scl" localSheetId="1" hidden="1">1</definedName>
    <definedName name="solver_scl" localSheetId="3" hidden="1">1</definedName>
    <definedName name="solver_sho" localSheetId="0" hidden="1">2</definedName>
    <definedName name="solver_sho" localSheetId="2" hidden="1">2</definedName>
    <definedName name="solver_sho" localSheetId="1" hidden="1">2</definedName>
    <definedName name="solver_sho" localSheetId="3" hidden="1">2</definedName>
    <definedName name="solver_ssz" localSheetId="0" hidden="1">100</definedName>
    <definedName name="solver_ssz" localSheetId="2" hidden="1">100</definedName>
    <definedName name="solver_ssz" localSheetId="1" hidden="1">100</definedName>
    <definedName name="solver_ssz" localSheetId="3" hidden="1">100</definedName>
    <definedName name="solver_tim" localSheetId="0" hidden="1">2147483647</definedName>
    <definedName name="solver_tim" localSheetId="2" hidden="1">2147483647</definedName>
    <definedName name="solver_tim" localSheetId="1" hidden="1">2147483647</definedName>
    <definedName name="solver_tim" localSheetId="3" hidden="1">2147483647</definedName>
    <definedName name="solver_tol" localSheetId="0" hidden="1">0.01</definedName>
    <definedName name="solver_tol" localSheetId="2" hidden="1">0</definedName>
    <definedName name="solver_tol" localSheetId="1" hidden="1">0.01</definedName>
    <definedName name="solver_tol" localSheetId="3" hidden="1">0</definedName>
    <definedName name="solver_typ" localSheetId="0" hidden="1">1</definedName>
    <definedName name="solver_typ" localSheetId="2" hidden="1">1</definedName>
    <definedName name="solver_typ" localSheetId="1" hidden="1">2</definedName>
    <definedName name="solver_typ" localSheetId="3" hidden="1">1</definedName>
    <definedName name="solver_val" localSheetId="0" hidden="1">0</definedName>
    <definedName name="solver_val" localSheetId="2" hidden="1">0</definedName>
    <definedName name="solver_val" localSheetId="1" hidden="1">0</definedName>
    <definedName name="solver_val" localSheetId="3" hidden="1">0</definedName>
    <definedName name="solver_ver" localSheetId="0" hidden="1">2</definedName>
    <definedName name="solver_ver" localSheetId="2" hidden="1">2</definedName>
    <definedName name="solver_ver" localSheetId="1" hidden="1">2</definedName>
    <definedName name="solver_ver" localSheetId="3" hidden="1">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4" i="5" l="1"/>
  <c r="D34" i="5"/>
  <c r="E34" i="5"/>
  <c r="F34" i="5"/>
  <c r="G34" i="5"/>
  <c r="H34" i="5"/>
  <c r="B34" i="5"/>
  <c r="I28" i="5"/>
  <c r="I26" i="5"/>
  <c r="I24" i="5"/>
  <c r="I22" i="5"/>
  <c r="I20" i="5"/>
  <c r="J12" i="5"/>
  <c r="K20" i="5"/>
  <c r="K18" i="5"/>
  <c r="I18" i="5"/>
  <c r="D22" i="4"/>
  <c r="D21" i="4"/>
  <c r="D20" i="4"/>
  <c r="D19" i="4"/>
  <c r="D18" i="4"/>
  <c r="D17" i="4"/>
  <c r="F19" i="4"/>
  <c r="G28" i="4"/>
  <c r="F28" i="4"/>
  <c r="E28" i="4"/>
  <c r="D28" i="4"/>
  <c r="C28" i="4"/>
  <c r="G26" i="4"/>
  <c r="F26" i="4"/>
  <c r="E26" i="4"/>
  <c r="D26" i="4"/>
  <c r="C26" i="4"/>
  <c r="C15" i="3"/>
  <c r="E20" i="3"/>
  <c r="E19" i="3"/>
  <c r="E18" i="3"/>
  <c r="E17" i="3"/>
  <c r="E16" i="3"/>
  <c r="E15" i="3"/>
  <c r="G15" i="3"/>
  <c r="H28" i="3"/>
  <c r="H29" i="3"/>
  <c r="H30" i="3"/>
  <c r="H31" i="3"/>
  <c r="H27" i="3"/>
  <c r="C20" i="3"/>
  <c r="C19" i="3"/>
  <c r="C18" i="3"/>
  <c r="C17" i="3"/>
  <c r="C16" i="3"/>
  <c r="E16" i="1"/>
  <c r="D16" i="1"/>
  <c r="C16" i="1"/>
  <c r="B16" i="1"/>
  <c r="F26" i="1"/>
  <c r="F25" i="1"/>
  <c r="M25" i="1"/>
  <c r="H26" i="1"/>
  <c r="M22" i="1"/>
  <c r="H25" i="1"/>
  <c r="M23" i="1"/>
  <c r="K7" i="1"/>
  <c r="K6" i="1"/>
  <c r="M26" i="1"/>
  <c r="K8" i="1"/>
  <c r="H16" i="1"/>
  <c r="F23" i="1"/>
  <c r="F22" i="1"/>
  <c r="F21" i="1"/>
  <c r="H23" i="1"/>
  <c r="H22" i="1"/>
  <c r="H21" i="1"/>
</calcChain>
</file>

<file path=xl/sharedStrings.xml><?xml version="1.0" encoding="utf-8"?>
<sst xmlns="http://schemas.openxmlformats.org/spreadsheetml/2006/main" count="172" uniqueCount="106">
  <si>
    <t>LHS</t>
  </si>
  <si>
    <t>RHS</t>
  </si>
  <si>
    <t>Decision variables</t>
  </si>
  <si>
    <t>≤</t>
  </si>
  <si>
    <t>Cutting Stock Problem</t>
  </si>
  <si>
    <t>Amount of scrap (si)</t>
  </si>
  <si>
    <t>Number of ends (per sheet)</t>
  </si>
  <si>
    <t>Number of bodies (per sheet)</t>
  </si>
  <si>
    <t>Pattern 1</t>
  </si>
  <si>
    <t>Pattern 2</t>
  </si>
  <si>
    <t>Pattern 3</t>
  </si>
  <si>
    <t>Pattern 4</t>
  </si>
  <si>
    <t>Patterns</t>
  </si>
  <si>
    <t>Number of stamped patterns</t>
  </si>
  <si>
    <t>Number of cans produced</t>
  </si>
  <si>
    <t>Time constraints</t>
  </si>
  <si>
    <t>Sheet availability (type 1)</t>
  </si>
  <si>
    <t>Sheet availability (type 2)</t>
  </si>
  <si>
    <t>Cost of scrap per unit (C)</t>
  </si>
  <si>
    <t>Profit per can (P)</t>
  </si>
  <si>
    <t>Stock holding cost body (c1)</t>
  </si>
  <si>
    <t>Stock holding cost end (c2)</t>
  </si>
  <si>
    <t>Type</t>
  </si>
  <si>
    <t>Constraints</t>
  </si>
  <si>
    <t>Total cost</t>
  </si>
  <si>
    <t>Unit Cost</t>
  </si>
  <si>
    <t>Time available per week (T)</t>
  </si>
  <si>
    <t>Type 2 availability (L2)</t>
  </si>
  <si>
    <t>Type 1 availability (L1)</t>
  </si>
  <si>
    <t>Objective: Maximize profit (price minus all costs)</t>
  </si>
  <si>
    <t>Total number of bodies produced</t>
  </si>
  <si>
    <t>Total number of ends produced</t>
  </si>
  <si>
    <t>Production info</t>
  </si>
  <si>
    <t>Bodies</t>
  </si>
  <si>
    <t>Total number of bodies not used</t>
  </si>
  <si>
    <t>Ends</t>
  </si>
  <si>
    <t>Total number of ends not used</t>
  </si>
  <si>
    <t>Depends on: Total number of bodies not used</t>
  </si>
  <si>
    <t>Depends on: Total number of ends not used</t>
  </si>
  <si>
    <t>Each can needs two ends</t>
  </si>
  <si>
    <t>Each can needs one body</t>
  </si>
  <si>
    <t>Relation between a can and the patterns used</t>
  </si>
  <si>
    <t>ABC</t>
  </si>
  <si>
    <t>C1</t>
  </si>
  <si>
    <t>C2</t>
  </si>
  <si>
    <t>C3</t>
  </si>
  <si>
    <t>C4</t>
  </si>
  <si>
    <t>C5</t>
  </si>
  <si>
    <t>Distance Matrix</t>
  </si>
  <si>
    <t>Route</t>
  </si>
  <si>
    <t>3, 2, 4</t>
  </si>
  <si>
    <t>5, 3, 4</t>
  </si>
  <si>
    <t>2, 5, 1, 3</t>
  </si>
  <si>
    <t>2, 3, 5</t>
  </si>
  <si>
    <t>1, 4, 2</t>
  </si>
  <si>
    <t>1, 3, 5</t>
  </si>
  <si>
    <t>Objective: Minimize distance</t>
  </si>
  <si>
    <t>Route 1</t>
  </si>
  <si>
    <t>Route 2</t>
  </si>
  <si>
    <t>Route 3</t>
  </si>
  <si>
    <t>Route 4</t>
  </si>
  <si>
    <t>Route 5</t>
  </si>
  <si>
    <t>Route 6</t>
  </si>
  <si>
    <t>Total distance</t>
  </si>
  <si>
    <t>Customer constraints: Each customer must be served</t>
  </si>
  <si>
    <t>≥</t>
  </si>
  <si>
    <t>LTL Shipping</t>
  </si>
  <si>
    <t>Selected?</t>
  </si>
  <si>
    <t>Customers served</t>
  </si>
  <si>
    <r>
      <rPr>
        <b/>
        <sz val="12"/>
        <color theme="1"/>
        <rFont val="Calibri"/>
        <family val="2"/>
        <scheme val="minor"/>
      </rPr>
      <t>Note:</t>
    </r>
    <r>
      <rPr>
        <sz val="12"/>
        <color theme="1"/>
        <rFont val="Calibri"/>
        <family val="2"/>
        <scheme val="minor"/>
      </rPr>
      <t xml:space="preserve"> This exercise assumes that the customers served on each route must be served in the order given in the "customers served" column, e.g. 3, 2, 5 means, starting at ABC, first visit 3, then 2, then 5 and returning to ABC</t>
    </r>
  </si>
  <si>
    <t>Expected npv</t>
  </si>
  <si>
    <t>Capital (in € 000) required in</t>
  </si>
  <si>
    <t>Project</t>
  </si>
  <si>
    <t>(in € 000)</t>
  </si>
  <si>
    <t>Year 1</t>
  </si>
  <si>
    <t>Year 2</t>
  </si>
  <si>
    <t>Year 3</t>
  </si>
  <si>
    <t>Year 4</t>
  </si>
  <si>
    <t>Year 5</t>
  </si>
  <si>
    <t>Budget (in € 000)</t>
  </si>
  <si>
    <t>Objective: Maximize the net present value</t>
  </si>
  <si>
    <t>Capital budgeting problem</t>
  </si>
  <si>
    <r>
      <rPr>
        <b/>
        <sz val="12"/>
        <color theme="1"/>
        <rFont val="Calibri"/>
        <family val="2"/>
        <scheme val="minor"/>
      </rPr>
      <t>Decision variables:</t>
    </r>
    <r>
      <rPr>
        <sz val="12"/>
        <color theme="1"/>
        <rFont val="Calibri"/>
        <family val="2"/>
        <scheme val="minor"/>
      </rPr>
      <t xml:space="preserve"> Invest money in project (yes/no)</t>
    </r>
  </si>
  <si>
    <r>
      <t>Constraints:</t>
    </r>
    <r>
      <rPr>
        <sz val="12"/>
        <color theme="1"/>
        <rFont val="Calibri"/>
        <family val="2"/>
        <scheme val="minor"/>
      </rPr>
      <t xml:space="preserve"> Limited budget per year</t>
    </r>
  </si>
  <si>
    <t>Product line</t>
  </si>
  <si>
    <t>Initial investment</t>
  </si>
  <si>
    <t>Floor space (sq. ft.)</t>
  </si>
  <si>
    <t>Expected rate of return</t>
  </si>
  <si>
    <t>VHS VCRs</t>
  </si>
  <si>
    <t>Beta VCRs</t>
  </si>
  <si>
    <t>B&amp;W TVs</t>
  </si>
  <si>
    <t>C TVs</t>
  </si>
  <si>
    <t>LS TVs</t>
  </si>
  <si>
    <t>VGames</t>
  </si>
  <si>
    <t>Computers</t>
  </si>
  <si>
    <t>Constraint 1: Investment constraint</t>
  </si>
  <si>
    <t>Constraint 2: Space constraint</t>
  </si>
  <si>
    <t>Constraint 3: Stock large screen TVs only if stock B&amp;W or color</t>
  </si>
  <si>
    <t>Total budget</t>
  </si>
  <si>
    <t>Space available (in sq.ft.)</t>
  </si>
  <si>
    <t>Objective: Maximize total expected return</t>
  </si>
  <si>
    <t xml:space="preserve">Constraint 4: Do not stock both types of VCRs:
</t>
  </si>
  <si>
    <t xml:space="preserve">Constraint 5: Stock video games if they stock color TV's
</t>
  </si>
  <si>
    <t xml:space="preserve">Constraint 5: At least 3 new lines
</t>
  </si>
  <si>
    <t>Product line investment problem</t>
  </si>
  <si>
    <t>IP Exercises for the course Decision Sciences of Mario Vanhoucke at Vlerick Business 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</si>
</sst>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€&quot;"/>
  </numFmts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i/>
      <sz val="12"/>
      <color theme="1"/>
      <name val="Calibri"/>
      <scheme val="minor"/>
    </font>
    <font>
      <b/>
      <sz val="16"/>
      <color theme="1"/>
      <name val="Calibri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AEEF3"/>
        <bgColor rgb="FF000000"/>
      </patternFill>
    </fill>
    <fill>
      <patternFill patternType="solid">
        <fgColor theme="8" tint="0.79998168889431442"/>
        <bgColor rgb="FF0000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6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5" fillId="0" borderId="0" xfId="0" applyFont="1"/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1" fillId="0" borderId="0" xfId="0" applyFont="1" applyFill="1" applyBorder="1"/>
    <xf numFmtId="0" fontId="0" fillId="3" borderId="1" xfId="0" applyFill="1" applyBorder="1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Font="1"/>
    <xf numFmtId="0" fontId="0" fillId="0" borderId="0" xfId="0" applyFont="1" applyFill="1" applyBorder="1"/>
    <xf numFmtId="0" fontId="0" fillId="0" borderId="0" xfId="0" applyAlignment="1">
      <alignment horizontal="left"/>
    </xf>
    <xf numFmtId="0" fontId="6" fillId="4" borderId="3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6" fillId="5" borderId="0" xfId="0" applyFon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6" fillId="5" borderId="5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3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0" fontId="6" fillId="0" borderId="0" xfId="0" applyFont="1"/>
    <xf numFmtId="0" fontId="6" fillId="0" borderId="0" xfId="0" applyFont="1" applyAlignment="1"/>
    <xf numFmtId="0" fontId="0" fillId="3" borderId="10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6" fillId="4" borderId="10" xfId="0" applyFont="1" applyFill="1" applyBorder="1" applyAlignment="1">
      <alignment horizontal="center"/>
    </xf>
    <xf numFmtId="0" fontId="6" fillId="4" borderId="11" xfId="0" applyFont="1" applyFill="1" applyBorder="1" applyAlignment="1">
      <alignment horizontal="center"/>
    </xf>
    <xf numFmtId="0" fontId="6" fillId="4" borderId="12" xfId="0" applyFont="1" applyFill="1" applyBorder="1" applyAlignment="1">
      <alignment horizontal="center"/>
    </xf>
    <xf numFmtId="0" fontId="6" fillId="5" borderId="11" xfId="0" applyFont="1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3" fontId="0" fillId="3" borderId="12" xfId="0" applyNumberFormat="1" applyFill="1" applyBorder="1" applyAlignment="1">
      <alignment horizontal="center"/>
    </xf>
    <xf numFmtId="3" fontId="0" fillId="3" borderId="10" xfId="0" applyNumberFormat="1" applyFill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164" fontId="0" fillId="3" borderId="12" xfId="0" applyNumberForma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56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'Cutting Stock'!$B$16:$E$16</c:f>
              <c:strCache>
                <c:ptCount val="4"/>
                <c:pt idx="0">
                  <c:v>Pattern 1</c:v>
                </c:pt>
                <c:pt idx="1">
                  <c:v>Pattern 2</c:v>
                </c:pt>
                <c:pt idx="2">
                  <c:v>Pattern 3</c:v>
                </c:pt>
                <c:pt idx="3">
                  <c:v>Pattern 4</c:v>
                </c:pt>
              </c:strCache>
            </c:strRef>
          </c:cat>
          <c:val>
            <c:numRef>
              <c:f>'Cutting Stock'!$B$17:$E$17</c:f>
              <c:numCache>
                <c:formatCode>General</c:formatCode>
                <c:ptCount val="4"/>
                <c:pt idx="0">
                  <c:v>3.0</c:v>
                </c:pt>
                <c:pt idx="1">
                  <c:v>6.0</c:v>
                </c:pt>
                <c:pt idx="2">
                  <c:v>0.0</c:v>
                </c:pt>
                <c:pt idx="3">
                  <c:v>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9616744"/>
        <c:axId val="2129619688"/>
      </c:barChart>
      <c:catAx>
        <c:axId val="2129616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619688"/>
        <c:crosses val="autoZero"/>
        <c:auto val="1"/>
        <c:lblAlgn val="ctr"/>
        <c:lblOffset val="100"/>
        <c:noMultiLvlLbl val="0"/>
      </c:catAx>
      <c:valAx>
        <c:axId val="2129619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6167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Product Line Investments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'Product Line investment'!$B$33:$H$33</c:f>
              <c:strCache>
                <c:ptCount val="7"/>
                <c:pt idx="0">
                  <c:v>B&amp;W TVs</c:v>
                </c:pt>
                <c:pt idx="1">
                  <c:v>C TVs</c:v>
                </c:pt>
                <c:pt idx="2">
                  <c:v>LS TVs</c:v>
                </c:pt>
                <c:pt idx="3">
                  <c:v>VHS VCRs</c:v>
                </c:pt>
                <c:pt idx="4">
                  <c:v>Beta VCRs</c:v>
                </c:pt>
                <c:pt idx="5">
                  <c:v>VGames</c:v>
                </c:pt>
                <c:pt idx="6">
                  <c:v>Computers</c:v>
                </c:pt>
              </c:strCache>
            </c:strRef>
          </c:cat>
          <c:val>
            <c:numRef>
              <c:f>'Product Line investment'!$B$34:$H$34</c:f>
              <c:numCache>
                <c:formatCode>#,##0\ "€"</c:formatCode>
                <c:ptCount val="7"/>
                <c:pt idx="0">
                  <c:v>6000.0</c:v>
                </c:pt>
                <c:pt idx="1">
                  <c:v>0.0</c:v>
                </c:pt>
                <c:pt idx="2">
                  <c:v>20000.0</c:v>
                </c:pt>
                <c:pt idx="3">
                  <c:v>0.0</c:v>
                </c:pt>
                <c:pt idx="4">
                  <c:v>15000.0</c:v>
                </c:pt>
                <c:pt idx="5">
                  <c:v>0.0</c:v>
                </c:pt>
                <c:pt idx="6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647700</xdr:colOff>
      <xdr:row>2</xdr:row>
      <xdr:rowOff>127000</xdr:rowOff>
    </xdr:from>
    <xdr:to>
      <xdr:col>14</xdr:col>
      <xdr:colOff>101600</xdr:colOff>
      <xdr:row>25</xdr:row>
      <xdr:rowOff>139700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93000" y="381000"/>
          <a:ext cx="4406900" cy="4394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812800</xdr:colOff>
      <xdr:row>2</xdr:row>
      <xdr:rowOff>88900</xdr:rowOff>
    </xdr:from>
    <xdr:to>
      <xdr:col>14</xdr:col>
      <xdr:colOff>685800</xdr:colOff>
      <xdr:row>23</xdr:row>
      <xdr:rowOff>101600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07400" y="279400"/>
          <a:ext cx="4826000" cy="40132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</xdr:colOff>
      <xdr:row>28</xdr:row>
      <xdr:rowOff>12700</xdr:rowOff>
    </xdr:from>
    <xdr:to>
      <xdr:col>6</xdr:col>
      <xdr:colOff>457200</xdr:colOff>
      <xdr:row>42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0</xdr:colOff>
      <xdr:row>26</xdr:row>
      <xdr:rowOff>177800</xdr:rowOff>
    </xdr:from>
    <xdr:to>
      <xdr:col>11</xdr:col>
      <xdr:colOff>1574445</xdr:colOff>
      <xdr:row>47</xdr:row>
      <xdr:rowOff>88900</xdr:rowOff>
    </xdr:to>
    <xdr:pic>
      <xdr:nvPicPr>
        <xdr:cNvPr id="6" name="cutting stock.gif" descr="movie::file://localhost/Users/mariovanhoucke/Desktop/cutting%20stock.gif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216900" y="5067300"/>
          <a:ext cx="4050945" cy="39116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342900</xdr:colOff>
      <xdr:row>12</xdr:row>
      <xdr:rowOff>8838</xdr:rowOff>
    </xdr:from>
    <xdr:to>
      <xdr:col>17</xdr:col>
      <xdr:colOff>292100</xdr:colOff>
      <xdr:row>29</xdr:row>
      <xdr:rowOff>25399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47300" y="2104338"/>
          <a:ext cx="4902200" cy="3255061"/>
        </a:xfrm>
        <a:prstGeom prst="rect">
          <a:avLst/>
        </a:prstGeom>
      </xdr:spPr>
    </xdr:pic>
    <xdr:clientData/>
  </xdr:twoCellAnchor>
  <xdr:twoCellAnchor>
    <xdr:from>
      <xdr:col>0</xdr:col>
      <xdr:colOff>1536700</xdr:colOff>
      <xdr:row>28</xdr:row>
      <xdr:rowOff>165100</xdr:rowOff>
    </xdr:from>
    <xdr:to>
      <xdr:col>8</xdr:col>
      <xdr:colOff>12700</xdr:colOff>
      <xdr:row>47</xdr:row>
      <xdr:rowOff>63500</xdr:rowOff>
    </xdr:to>
    <xdr:graphicFrame macro="">
      <xdr:nvGraphicFramePr>
        <xdr:cNvPr id="3" name="Chart 2" title="Investmen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/>
  </sheetViews>
  <sheetFormatPr baseColWidth="10" defaultRowHeight="15" x14ac:dyDescent="0"/>
  <cols>
    <col min="2" max="2" width="14" customWidth="1"/>
  </cols>
  <sheetData>
    <row r="1" spans="1:7">
      <c r="A1" s="42" t="s">
        <v>105</v>
      </c>
    </row>
    <row r="2" spans="1:7" ht="20">
      <c r="A2" s="10" t="s">
        <v>81</v>
      </c>
    </row>
    <row r="4" spans="1:7">
      <c r="B4" s="18" t="s">
        <v>70</v>
      </c>
      <c r="C4" s="56" t="s">
        <v>71</v>
      </c>
      <c r="D4" s="56"/>
      <c r="E4" s="56"/>
      <c r="F4" s="56"/>
      <c r="G4" s="56"/>
    </row>
    <row r="5" spans="1:7">
      <c r="A5" s="1" t="s">
        <v>72</v>
      </c>
      <c r="B5" s="18" t="s">
        <v>73</v>
      </c>
      <c r="C5" s="18" t="s">
        <v>74</v>
      </c>
      <c r="D5" s="18" t="s">
        <v>75</v>
      </c>
      <c r="E5" s="18" t="s">
        <v>76</v>
      </c>
      <c r="F5" s="18" t="s">
        <v>77</v>
      </c>
      <c r="G5" s="18" t="s">
        <v>78</v>
      </c>
    </row>
    <row r="6" spans="1:7">
      <c r="A6" s="22">
        <v>1</v>
      </c>
      <c r="B6" s="3">
        <v>141</v>
      </c>
      <c r="C6" s="3">
        <v>75</v>
      </c>
      <c r="D6" s="3">
        <v>25</v>
      </c>
      <c r="E6" s="3">
        <v>20</v>
      </c>
      <c r="F6" s="3">
        <v>15</v>
      </c>
      <c r="G6" s="3">
        <v>10</v>
      </c>
    </row>
    <row r="7" spans="1:7">
      <c r="A7" s="22">
        <v>2</v>
      </c>
      <c r="B7" s="3">
        <v>187</v>
      </c>
      <c r="C7" s="3">
        <v>90</v>
      </c>
      <c r="D7" s="3">
        <v>35</v>
      </c>
      <c r="E7" s="3">
        <v>0</v>
      </c>
      <c r="F7" s="3">
        <v>0</v>
      </c>
      <c r="G7" s="3">
        <v>30</v>
      </c>
    </row>
    <row r="8" spans="1:7">
      <c r="A8" s="22">
        <v>3</v>
      </c>
      <c r="B8" s="3">
        <v>121</v>
      </c>
      <c r="C8" s="3">
        <v>60</v>
      </c>
      <c r="D8" s="3">
        <v>15</v>
      </c>
      <c r="E8" s="3">
        <v>15</v>
      </c>
      <c r="F8" s="3">
        <v>15</v>
      </c>
      <c r="G8" s="3">
        <v>15</v>
      </c>
    </row>
    <row r="9" spans="1:7">
      <c r="A9" s="22">
        <v>4</v>
      </c>
      <c r="B9" s="3">
        <v>83</v>
      </c>
      <c r="C9" s="3">
        <v>30</v>
      </c>
      <c r="D9" s="3">
        <v>20</v>
      </c>
      <c r="E9" s="3">
        <v>10</v>
      </c>
      <c r="F9" s="3">
        <v>5</v>
      </c>
      <c r="G9" s="3">
        <v>5</v>
      </c>
    </row>
    <row r="10" spans="1:7">
      <c r="A10" s="22">
        <v>5</v>
      </c>
      <c r="B10" s="3">
        <v>265</v>
      </c>
      <c r="C10" s="3">
        <v>100</v>
      </c>
      <c r="D10" s="3">
        <v>25</v>
      </c>
      <c r="E10" s="3">
        <v>20</v>
      </c>
      <c r="F10" s="3">
        <v>20</v>
      </c>
      <c r="G10" s="3">
        <v>20</v>
      </c>
    </row>
    <row r="11" spans="1:7">
      <c r="A11" s="22">
        <v>6</v>
      </c>
      <c r="B11" s="3">
        <v>127</v>
      </c>
      <c r="C11" s="3">
        <v>50</v>
      </c>
      <c r="D11" s="3">
        <v>20</v>
      </c>
      <c r="E11" s="3">
        <v>10</v>
      </c>
      <c r="F11" s="3">
        <v>30</v>
      </c>
      <c r="G11" s="3">
        <v>40</v>
      </c>
    </row>
    <row r="12" spans="1:7">
      <c r="A12" s="22"/>
      <c r="B12" s="3"/>
      <c r="C12" s="3"/>
      <c r="D12" s="3"/>
      <c r="E12" s="3"/>
      <c r="F12" s="3"/>
      <c r="G12" s="3"/>
    </row>
    <row r="13" spans="1:7">
      <c r="A13" s="31" t="s">
        <v>79</v>
      </c>
      <c r="B13" s="3"/>
      <c r="C13" s="3">
        <v>250</v>
      </c>
      <c r="D13" s="3">
        <v>75</v>
      </c>
      <c r="E13" s="3">
        <v>50</v>
      </c>
      <c r="F13" s="3">
        <v>50</v>
      </c>
      <c r="G13" s="3">
        <v>50</v>
      </c>
    </row>
    <row r="15" spans="1:7">
      <c r="A15" s="20" t="s">
        <v>82</v>
      </c>
    </row>
    <row r="16" spans="1:7">
      <c r="A16" s="1" t="s">
        <v>72</v>
      </c>
    </row>
    <row r="17" spans="1:7">
      <c r="A17" s="22">
        <v>1</v>
      </c>
      <c r="B17" s="37">
        <v>1</v>
      </c>
      <c r="D17" s="26" t="str">
        <f t="shared" ref="D17:D22" si="0">IF(B17=1,"Go","")</f>
        <v>Go</v>
      </c>
    </row>
    <row r="18" spans="1:7">
      <c r="A18" s="22">
        <v>2</v>
      </c>
      <c r="B18" s="38">
        <v>0</v>
      </c>
      <c r="D18" s="27" t="str">
        <f t="shared" si="0"/>
        <v/>
      </c>
      <c r="F18" s="1" t="s">
        <v>80</v>
      </c>
    </row>
    <row r="19" spans="1:7">
      <c r="A19" s="22">
        <v>3</v>
      </c>
      <c r="B19" s="38">
        <v>0</v>
      </c>
      <c r="D19" s="27" t="str">
        <f t="shared" si="0"/>
        <v/>
      </c>
      <c r="F19" s="15">
        <f>SUMPRODUCT(B6:B11,B17:B22)</f>
        <v>489</v>
      </c>
    </row>
    <row r="20" spans="1:7">
      <c r="A20" s="22">
        <v>4</v>
      </c>
      <c r="B20" s="38">
        <v>1</v>
      </c>
      <c r="D20" s="27" t="str">
        <f t="shared" si="0"/>
        <v>Go</v>
      </c>
    </row>
    <row r="21" spans="1:7">
      <c r="A21" s="22">
        <v>5</v>
      </c>
      <c r="B21" s="38">
        <v>1</v>
      </c>
      <c r="D21" s="27" t="str">
        <f t="shared" si="0"/>
        <v>Go</v>
      </c>
    </row>
    <row r="22" spans="1:7">
      <c r="A22" s="22">
        <v>6</v>
      </c>
      <c r="B22" s="39">
        <v>0</v>
      </c>
      <c r="D22" s="28" t="str">
        <f t="shared" si="0"/>
        <v/>
      </c>
    </row>
    <row r="24" spans="1:7">
      <c r="A24" s="1" t="s">
        <v>83</v>
      </c>
    </row>
    <row r="25" spans="1:7">
      <c r="C25" s="18" t="s">
        <v>74</v>
      </c>
      <c r="D25" s="18" t="s">
        <v>75</v>
      </c>
      <c r="E25" s="18" t="s">
        <v>76</v>
      </c>
      <c r="F25" s="18" t="s">
        <v>77</v>
      </c>
      <c r="G25" s="18" t="s">
        <v>78</v>
      </c>
    </row>
    <row r="26" spans="1:7">
      <c r="B26" s="2" t="s">
        <v>0</v>
      </c>
      <c r="C26" s="4">
        <f>SUMPRODUCT(C6:C11,$B$17:$B$22)</f>
        <v>205</v>
      </c>
      <c r="D26" s="33">
        <f>SUMPRODUCT(D6:D11,$B$17:$B$22)</f>
        <v>70</v>
      </c>
      <c r="E26" s="33">
        <f>SUMPRODUCT(E6:E11,$B$17:$B$22)</f>
        <v>50</v>
      </c>
      <c r="F26" s="33">
        <f>SUMPRODUCT(F6:F11,$B$17:$B$22)</f>
        <v>40</v>
      </c>
      <c r="G26" s="5">
        <f>SUMPRODUCT(G6:G11,$B$17:$B$22)</f>
        <v>35</v>
      </c>
    </row>
    <row r="27" spans="1:7">
      <c r="C27" s="34" t="s">
        <v>3</v>
      </c>
      <c r="D27" s="32" t="s">
        <v>3</v>
      </c>
      <c r="E27" s="32" t="s">
        <v>3</v>
      </c>
      <c r="F27" s="32" t="s">
        <v>3</v>
      </c>
      <c r="G27" s="35" t="s">
        <v>3</v>
      </c>
    </row>
    <row r="28" spans="1:7">
      <c r="B28" s="2" t="s">
        <v>1</v>
      </c>
      <c r="C28" s="8">
        <f>C13</f>
        <v>250</v>
      </c>
      <c r="D28" s="36">
        <f>D13</f>
        <v>75</v>
      </c>
      <c r="E28" s="36">
        <f>E13</f>
        <v>50</v>
      </c>
      <c r="F28" s="36">
        <f>F13</f>
        <v>50</v>
      </c>
      <c r="G28" s="9">
        <f>G13</f>
        <v>50</v>
      </c>
    </row>
    <row r="33" spans="3:3">
      <c r="C33" s="2"/>
    </row>
  </sheetData>
  <mergeCells count="1">
    <mergeCell ref="C4:G4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/>
  </sheetViews>
  <sheetFormatPr baseColWidth="10" defaultRowHeight="15" x14ac:dyDescent="0"/>
  <cols>
    <col min="1" max="1" width="16.5" customWidth="1"/>
  </cols>
  <sheetData>
    <row r="1" spans="1:7">
      <c r="A1" s="42" t="s">
        <v>105</v>
      </c>
    </row>
    <row r="2" spans="1:7" ht="20">
      <c r="A2" s="10" t="s">
        <v>66</v>
      </c>
    </row>
    <row r="4" spans="1:7">
      <c r="A4" s="1" t="s">
        <v>48</v>
      </c>
    </row>
    <row r="5" spans="1:7">
      <c r="B5" s="18" t="s">
        <v>42</v>
      </c>
      <c r="C5" s="18" t="s">
        <v>43</v>
      </c>
      <c r="D5" s="18" t="s">
        <v>44</v>
      </c>
      <c r="E5" s="18" t="s">
        <v>45</v>
      </c>
      <c r="F5" s="18" t="s">
        <v>46</v>
      </c>
      <c r="G5" s="18" t="s">
        <v>47</v>
      </c>
    </row>
    <row r="6" spans="1:7">
      <c r="A6" s="1" t="s">
        <v>42</v>
      </c>
      <c r="B6" s="3">
        <v>0</v>
      </c>
      <c r="C6" s="3">
        <v>10</v>
      </c>
      <c r="D6" s="3">
        <v>12</v>
      </c>
      <c r="E6" s="3">
        <v>16</v>
      </c>
      <c r="F6" s="3">
        <v>9</v>
      </c>
      <c r="G6" s="3">
        <v>8</v>
      </c>
    </row>
    <row r="7" spans="1:7">
      <c r="A7" s="1" t="s">
        <v>43</v>
      </c>
      <c r="B7" s="3">
        <v>10</v>
      </c>
      <c r="C7" s="3">
        <v>0</v>
      </c>
      <c r="D7" s="3">
        <v>32</v>
      </c>
      <c r="E7" s="3">
        <v>8</v>
      </c>
      <c r="F7" s="3">
        <v>17</v>
      </c>
      <c r="G7" s="3">
        <v>10</v>
      </c>
    </row>
    <row r="8" spans="1:7">
      <c r="A8" s="1" t="s">
        <v>44</v>
      </c>
      <c r="B8" s="3">
        <v>12</v>
      </c>
      <c r="C8" s="3">
        <v>32</v>
      </c>
      <c r="D8" s="3">
        <v>0</v>
      </c>
      <c r="E8" s="3">
        <v>14</v>
      </c>
      <c r="F8" s="3">
        <v>21</v>
      </c>
      <c r="G8" s="3">
        <v>20</v>
      </c>
    </row>
    <row r="9" spans="1:7">
      <c r="A9" s="1" t="s">
        <v>45</v>
      </c>
      <c r="B9" s="3">
        <v>16</v>
      </c>
      <c r="C9" s="3">
        <v>8</v>
      </c>
      <c r="D9" s="3">
        <v>14</v>
      </c>
      <c r="E9" s="3">
        <v>0</v>
      </c>
      <c r="F9" s="3">
        <v>15</v>
      </c>
      <c r="G9" s="3">
        <v>18</v>
      </c>
    </row>
    <row r="10" spans="1:7">
      <c r="A10" s="1" t="s">
        <v>46</v>
      </c>
      <c r="B10" s="3">
        <v>9</v>
      </c>
      <c r="C10" s="3">
        <v>17</v>
      </c>
      <c r="D10" s="3">
        <v>21</v>
      </c>
      <c r="E10" s="3">
        <v>15</v>
      </c>
      <c r="F10" s="3">
        <v>0</v>
      </c>
      <c r="G10" s="3">
        <v>11</v>
      </c>
    </row>
    <row r="11" spans="1:7">
      <c r="A11" s="1" t="s">
        <v>47</v>
      </c>
      <c r="B11" s="3">
        <v>8</v>
      </c>
      <c r="C11" s="3">
        <v>10</v>
      </c>
      <c r="D11" s="3">
        <v>20</v>
      </c>
      <c r="E11" s="3">
        <v>18</v>
      </c>
      <c r="F11" s="3">
        <v>11</v>
      </c>
      <c r="G11" s="3">
        <v>0</v>
      </c>
    </row>
    <row r="14" spans="1:7">
      <c r="A14" s="1" t="s">
        <v>68</v>
      </c>
      <c r="B14" s="1" t="s">
        <v>49</v>
      </c>
      <c r="C14" s="1" t="s">
        <v>63</v>
      </c>
      <c r="E14" s="18" t="s">
        <v>67</v>
      </c>
      <c r="G14" s="1" t="s">
        <v>56</v>
      </c>
    </row>
    <row r="15" spans="1:7">
      <c r="A15" s="22" t="s">
        <v>50</v>
      </c>
      <c r="B15" s="3">
        <v>1</v>
      </c>
      <c r="C15" s="3">
        <f>E6+D9+F8+B10</f>
        <v>60</v>
      </c>
      <c r="E15" s="26" t="str">
        <f>IF(B23=1,"Yes","No")</f>
        <v>No</v>
      </c>
      <c r="G15" s="15">
        <f>C15*B23+C16*C23+C17*D23+C18*E23+C19*F23+C20*G23</f>
        <v>104</v>
      </c>
    </row>
    <row r="16" spans="1:7">
      <c r="A16" s="22" t="s">
        <v>51</v>
      </c>
      <c r="B16" s="3">
        <v>2</v>
      </c>
      <c r="C16" s="3">
        <f>G6+E11+F9+B10</f>
        <v>50</v>
      </c>
      <c r="E16" s="27" t="str">
        <f>IF(C23=1,"Yes","No")</f>
        <v>No</v>
      </c>
    </row>
    <row r="17" spans="1:10">
      <c r="A17" s="22" t="s">
        <v>52</v>
      </c>
      <c r="B17" s="3">
        <v>3</v>
      </c>
      <c r="C17" s="3">
        <f>D6+G8+C11+E7+B9</f>
        <v>66</v>
      </c>
      <c r="E17" s="27" t="str">
        <f>IF(D23=1,"Yes","No")</f>
        <v>No</v>
      </c>
    </row>
    <row r="18" spans="1:10">
      <c r="A18" s="22" t="s">
        <v>53</v>
      </c>
      <c r="B18" s="3">
        <v>4</v>
      </c>
      <c r="C18" s="3">
        <f>D6+E8+G9+B11</f>
        <v>52</v>
      </c>
      <c r="E18" s="27" t="str">
        <f>IF(E23=1,"Yes","No")</f>
        <v>No</v>
      </c>
    </row>
    <row r="19" spans="1:10">
      <c r="A19" s="22" t="s">
        <v>54</v>
      </c>
      <c r="B19" s="3">
        <v>5</v>
      </c>
      <c r="C19" s="3">
        <f>C6+F7+D10+B8</f>
        <v>60</v>
      </c>
      <c r="E19" s="27" t="str">
        <f>IF(F23=1,"Yes","No")</f>
        <v>Yes</v>
      </c>
    </row>
    <row r="20" spans="1:10">
      <c r="A20" s="22" t="s">
        <v>55</v>
      </c>
      <c r="B20" s="3">
        <v>6</v>
      </c>
      <c r="C20" s="3">
        <f>C6+E7+G9+B11</f>
        <v>44</v>
      </c>
      <c r="E20" s="28" t="str">
        <f>IF(G23=1,"Yes","No")</f>
        <v>Yes</v>
      </c>
    </row>
    <row r="21" spans="1:10">
      <c r="B21" s="3"/>
      <c r="C21" s="3"/>
    </row>
    <row r="22" spans="1:10">
      <c r="A22" s="1" t="s">
        <v>2</v>
      </c>
      <c r="B22" s="18" t="s">
        <v>57</v>
      </c>
      <c r="C22" s="18" t="s">
        <v>58</v>
      </c>
      <c r="D22" s="18" t="s">
        <v>59</v>
      </c>
      <c r="E22" s="18" t="s">
        <v>60</v>
      </c>
      <c r="F22" s="18" t="s">
        <v>61</v>
      </c>
      <c r="G22" s="18" t="s">
        <v>62</v>
      </c>
    </row>
    <row r="23" spans="1:10">
      <c r="B23" s="11">
        <v>0</v>
      </c>
      <c r="C23" s="12">
        <v>0</v>
      </c>
      <c r="D23" s="12">
        <v>0</v>
      </c>
      <c r="E23" s="12">
        <v>0</v>
      </c>
      <c r="F23" s="12">
        <v>1</v>
      </c>
      <c r="G23" s="13">
        <v>1</v>
      </c>
    </row>
    <row r="25" spans="1:10">
      <c r="A25" s="1" t="s">
        <v>64</v>
      </c>
    </row>
    <row r="26" spans="1:10">
      <c r="B26" s="18" t="s">
        <v>57</v>
      </c>
      <c r="C26" s="18" t="s">
        <v>58</v>
      </c>
      <c r="D26" s="18" t="s">
        <v>59</v>
      </c>
      <c r="E26" s="18" t="s">
        <v>60</v>
      </c>
      <c r="F26" s="18" t="s">
        <v>61</v>
      </c>
      <c r="G26" s="18" t="s">
        <v>62</v>
      </c>
      <c r="H26" s="2" t="s">
        <v>0</v>
      </c>
      <c r="I26" s="2"/>
      <c r="J26" s="2" t="s">
        <v>1</v>
      </c>
    </row>
    <row r="27" spans="1:10">
      <c r="A27" t="s">
        <v>43</v>
      </c>
      <c r="B27" s="3">
        <v>0</v>
      </c>
      <c r="C27" s="3">
        <v>0</v>
      </c>
      <c r="D27" s="3">
        <v>1</v>
      </c>
      <c r="E27" s="3">
        <v>0</v>
      </c>
      <c r="F27" s="3">
        <v>1</v>
      </c>
      <c r="G27" s="3">
        <v>1</v>
      </c>
      <c r="H27" s="4">
        <f>SUMPRODUCT(B27:G27,$B$23:$G$23)</f>
        <v>2</v>
      </c>
      <c r="I27" s="29" t="s">
        <v>65</v>
      </c>
      <c r="J27" s="5">
        <v>1</v>
      </c>
    </row>
    <row r="28" spans="1:10">
      <c r="A28" t="s">
        <v>44</v>
      </c>
      <c r="B28" s="3">
        <v>1</v>
      </c>
      <c r="C28" s="3">
        <v>0</v>
      </c>
      <c r="D28" s="3">
        <v>1</v>
      </c>
      <c r="E28" s="3">
        <v>1</v>
      </c>
      <c r="F28" s="3">
        <v>1</v>
      </c>
      <c r="G28" s="3">
        <v>0</v>
      </c>
      <c r="H28" s="6">
        <f t="shared" ref="H28:H31" si="0">SUMPRODUCT(B28:G28,$B$23:$G$23)</f>
        <v>1</v>
      </c>
      <c r="I28" s="32" t="s">
        <v>65</v>
      </c>
      <c r="J28" s="7">
        <v>1</v>
      </c>
    </row>
    <row r="29" spans="1:10">
      <c r="A29" t="s">
        <v>45</v>
      </c>
      <c r="B29" s="3">
        <v>1</v>
      </c>
      <c r="C29" s="3">
        <v>1</v>
      </c>
      <c r="D29" s="3">
        <v>1</v>
      </c>
      <c r="E29" s="3">
        <v>1</v>
      </c>
      <c r="F29" s="3">
        <v>0</v>
      </c>
      <c r="G29" s="3">
        <v>1</v>
      </c>
      <c r="H29" s="6">
        <f t="shared" si="0"/>
        <v>1</v>
      </c>
      <c r="I29" s="32" t="s">
        <v>65</v>
      </c>
      <c r="J29" s="7">
        <v>1</v>
      </c>
    </row>
    <row r="30" spans="1:10">
      <c r="A30" t="s">
        <v>46</v>
      </c>
      <c r="B30" s="3">
        <v>1</v>
      </c>
      <c r="C30" s="3">
        <v>1</v>
      </c>
      <c r="D30" s="3">
        <v>0</v>
      </c>
      <c r="E30" s="3">
        <v>0</v>
      </c>
      <c r="F30" s="3">
        <v>1</v>
      </c>
      <c r="G30" s="3">
        <v>0</v>
      </c>
      <c r="H30" s="6">
        <f t="shared" si="0"/>
        <v>1</v>
      </c>
      <c r="I30" s="32" t="s">
        <v>65</v>
      </c>
      <c r="J30" s="7">
        <v>1</v>
      </c>
    </row>
    <row r="31" spans="1:10">
      <c r="A31" t="s">
        <v>47</v>
      </c>
      <c r="B31" s="3">
        <v>0</v>
      </c>
      <c r="C31" s="3">
        <v>1</v>
      </c>
      <c r="D31" s="3">
        <v>1</v>
      </c>
      <c r="E31" s="3">
        <v>1</v>
      </c>
      <c r="F31" s="3">
        <v>0</v>
      </c>
      <c r="G31" s="3">
        <v>1</v>
      </c>
      <c r="H31" s="8">
        <f t="shared" si="0"/>
        <v>1</v>
      </c>
      <c r="I31" s="30" t="s">
        <v>65</v>
      </c>
      <c r="J31" s="9">
        <v>1</v>
      </c>
    </row>
    <row r="34" spans="1:1">
      <c r="A34" t="s">
        <v>69</v>
      </c>
    </row>
  </sheetData>
  <pageMargins left="0.75" right="0.75" top="1" bottom="1" header="0.5" footer="0.5"/>
  <pageSetup paperSize="9" orientation="portrait" horizontalDpi="4294967292" verticalDpi="4294967292"/>
  <ignoredErrors>
    <ignoredError sqref="A15:A16 A18:A20" twoDigitTextYear="1"/>
    <ignoredError sqref="G15 H27:H31" emptyCellReference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/>
  </sheetViews>
  <sheetFormatPr baseColWidth="10" defaultRowHeight="15" x14ac:dyDescent="0"/>
  <cols>
    <col min="1" max="1" width="26.5" customWidth="1"/>
    <col min="7" max="7" width="10.83203125" customWidth="1"/>
    <col min="12" max="12" width="29.5" customWidth="1"/>
  </cols>
  <sheetData>
    <row r="1" spans="1:12">
      <c r="A1" s="42" t="s">
        <v>105</v>
      </c>
    </row>
    <row r="2" spans="1:12" ht="20">
      <c r="A2" s="10" t="s">
        <v>4</v>
      </c>
    </row>
    <row r="3" spans="1:12" ht="15" customHeight="1">
      <c r="A3" s="10"/>
    </row>
    <row r="4" spans="1:12" ht="15" customHeight="1">
      <c r="B4" s="56" t="s">
        <v>12</v>
      </c>
      <c r="C4" s="56"/>
      <c r="D4" s="56"/>
      <c r="E4" s="56"/>
    </row>
    <row r="5" spans="1:12">
      <c r="B5" s="17" t="s">
        <v>8</v>
      </c>
      <c r="C5" s="17" t="s">
        <v>9</v>
      </c>
      <c r="D5" s="17" t="s">
        <v>10</v>
      </c>
      <c r="E5" s="17" t="s">
        <v>11</v>
      </c>
      <c r="G5" s="17" t="s">
        <v>25</v>
      </c>
      <c r="K5" s="1" t="s">
        <v>24</v>
      </c>
    </row>
    <row r="6" spans="1:12">
      <c r="A6" s="1" t="s">
        <v>5</v>
      </c>
      <c r="B6" s="3">
        <v>1</v>
      </c>
      <c r="C6" s="3">
        <v>1</v>
      </c>
      <c r="D6" s="3">
        <v>1</v>
      </c>
      <c r="E6" s="3">
        <v>1</v>
      </c>
      <c r="G6" s="3">
        <v>3</v>
      </c>
      <c r="H6" s="1" t="s">
        <v>18</v>
      </c>
      <c r="K6" s="26">
        <f>SUMPRODUCT(B6:E6,B17:E17)*G6</f>
        <v>30</v>
      </c>
    </row>
    <row r="7" spans="1:12">
      <c r="A7" s="1" t="s">
        <v>7</v>
      </c>
      <c r="B7" s="3">
        <v>1</v>
      </c>
      <c r="C7" s="3">
        <v>4</v>
      </c>
      <c r="D7" s="3">
        <v>2</v>
      </c>
      <c r="E7" s="3">
        <v>0</v>
      </c>
      <c r="G7" s="3">
        <v>3</v>
      </c>
      <c r="H7" s="1" t="s">
        <v>20</v>
      </c>
      <c r="K7" s="27">
        <f>M23*G7</f>
        <v>0</v>
      </c>
      <c r="L7" t="s">
        <v>37</v>
      </c>
    </row>
    <row r="8" spans="1:12">
      <c r="A8" s="1" t="s">
        <v>6</v>
      </c>
      <c r="B8" s="3">
        <v>7</v>
      </c>
      <c r="C8" s="3">
        <v>4</v>
      </c>
      <c r="D8" s="3">
        <v>3</v>
      </c>
      <c r="E8" s="3">
        <v>9</v>
      </c>
      <c r="G8" s="3">
        <v>3</v>
      </c>
      <c r="H8" s="1" t="s">
        <v>21</v>
      </c>
      <c r="K8" s="28">
        <f>M26*G8</f>
        <v>0</v>
      </c>
      <c r="L8" t="s">
        <v>38</v>
      </c>
    </row>
    <row r="9" spans="1:12">
      <c r="A9" s="1"/>
      <c r="B9" s="3"/>
      <c r="C9" s="3"/>
      <c r="D9" s="3"/>
      <c r="E9" s="3"/>
    </row>
    <row r="10" spans="1:12">
      <c r="A10" s="1" t="s">
        <v>22</v>
      </c>
      <c r="B10" s="3">
        <v>1</v>
      </c>
      <c r="C10" s="3">
        <v>2</v>
      </c>
      <c r="D10" s="3">
        <v>1</v>
      </c>
      <c r="E10" s="3">
        <v>1</v>
      </c>
      <c r="H10" s="1" t="s">
        <v>19</v>
      </c>
      <c r="K10" s="3">
        <v>10</v>
      </c>
    </row>
    <row r="11" spans="1:12">
      <c r="A11" s="1"/>
      <c r="B11" s="3"/>
      <c r="C11" s="3"/>
      <c r="D11" s="3"/>
      <c r="E11" s="3"/>
      <c r="H11" s="1" t="s">
        <v>26</v>
      </c>
      <c r="K11" s="3">
        <v>10</v>
      </c>
    </row>
    <row r="12" spans="1:12">
      <c r="A12" s="1"/>
      <c r="B12" s="3"/>
      <c r="C12" s="3"/>
      <c r="D12" s="3"/>
      <c r="E12" s="3"/>
      <c r="H12" s="1" t="s">
        <v>28</v>
      </c>
      <c r="K12" s="3">
        <v>10</v>
      </c>
    </row>
    <row r="13" spans="1:12">
      <c r="A13" s="1"/>
      <c r="B13" s="3"/>
      <c r="C13" s="3"/>
      <c r="D13" s="3"/>
      <c r="E13" s="3"/>
      <c r="H13" s="1" t="s">
        <v>27</v>
      </c>
      <c r="K13" s="3">
        <v>10</v>
      </c>
    </row>
    <row r="14" spans="1:12">
      <c r="B14" s="3"/>
      <c r="C14" s="3"/>
      <c r="D14" s="3"/>
      <c r="E14" s="3"/>
    </row>
    <row r="15" spans="1:12">
      <c r="H15" s="1" t="s">
        <v>29</v>
      </c>
    </row>
    <row r="16" spans="1:12">
      <c r="A16" s="1" t="s">
        <v>2</v>
      </c>
      <c r="B16" s="17" t="str">
        <f>B5</f>
        <v>Pattern 1</v>
      </c>
      <c r="C16" s="17" t="str">
        <f>C5</f>
        <v>Pattern 2</v>
      </c>
      <c r="D16" s="17" t="str">
        <f>D5</f>
        <v>Pattern 3</v>
      </c>
      <c r="E16" s="17" t="str">
        <f>E5</f>
        <v>Pattern 4</v>
      </c>
      <c r="H16" s="15">
        <f>K10*F18-SUM(K6:K8)</f>
        <v>240</v>
      </c>
    </row>
    <row r="17" spans="1:13">
      <c r="A17" s="20" t="s">
        <v>13</v>
      </c>
      <c r="B17" s="11">
        <v>3</v>
      </c>
      <c r="C17" s="12">
        <v>6</v>
      </c>
      <c r="D17" s="12">
        <v>0</v>
      </c>
      <c r="E17" s="13">
        <v>1</v>
      </c>
    </row>
    <row r="18" spans="1:13">
      <c r="A18" s="20" t="s">
        <v>14</v>
      </c>
      <c r="F18" s="19">
        <v>27</v>
      </c>
    </row>
    <row r="19" spans="1:13">
      <c r="A19" s="1"/>
    </row>
    <row r="20" spans="1:13">
      <c r="A20" s="14" t="s">
        <v>23</v>
      </c>
      <c r="F20" s="2" t="s">
        <v>0</v>
      </c>
      <c r="G20" s="2"/>
      <c r="H20" s="2" t="s">
        <v>1</v>
      </c>
      <c r="L20" s="1" t="s">
        <v>32</v>
      </c>
    </row>
    <row r="21" spans="1:13">
      <c r="A21" s="20" t="s">
        <v>15</v>
      </c>
      <c r="B21" s="16">
        <v>1</v>
      </c>
      <c r="C21" s="16">
        <v>1</v>
      </c>
      <c r="D21" s="16">
        <v>1</v>
      </c>
      <c r="E21" s="16">
        <v>1</v>
      </c>
      <c r="F21" s="4">
        <f>SUMPRODUCT(B21:E21,B$17:E$17)</f>
        <v>10</v>
      </c>
      <c r="G21" s="23" t="s">
        <v>3</v>
      </c>
      <c r="H21" s="5">
        <f>K11</f>
        <v>10</v>
      </c>
      <c r="L21" s="1" t="s">
        <v>33</v>
      </c>
    </row>
    <row r="22" spans="1:13">
      <c r="A22" s="21" t="s">
        <v>16</v>
      </c>
      <c r="B22" s="16">
        <v>1</v>
      </c>
      <c r="C22" s="16">
        <v>0</v>
      </c>
      <c r="D22" s="16">
        <v>1</v>
      </c>
      <c r="E22" s="16">
        <v>1</v>
      </c>
      <c r="F22" s="6">
        <f>SUMPRODUCT(B22:E22,B$17:E$17)</f>
        <v>4</v>
      </c>
      <c r="G22" s="24" t="s">
        <v>3</v>
      </c>
      <c r="H22" s="7">
        <f>K12</f>
        <v>10</v>
      </c>
      <c r="L22" t="s">
        <v>30</v>
      </c>
      <c r="M22" s="26">
        <f>SUMPRODUCT(B7:E7,B17:E17)</f>
        <v>27</v>
      </c>
    </row>
    <row r="23" spans="1:13">
      <c r="A23" s="21" t="s">
        <v>17</v>
      </c>
      <c r="B23" s="16">
        <v>0</v>
      </c>
      <c r="C23" s="16">
        <v>1</v>
      </c>
      <c r="D23" s="16">
        <v>0</v>
      </c>
      <c r="E23" s="16">
        <v>0</v>
      </c>
      <c r="F23" s="8">
        <f>SUMPRODUCT(B23:E23,B$17:E$17)</f>
        <v>6</v>
      </c>
      <c r="G23" s="25" t="s">
        <v>3</v>
      </c>
      <c r="H23" s="9">
        <f>K13</f>
        <v>10</v>
      </c>
      <c r="L23" t="s">
        <v>34</v>
      </c>
      <c r="M23" s="28">
        <f>M22-F18</f>
        <v>0</v>
      </c>
    </row>
    <row r="24" spans="1:13">
      <c r="A24" s="21" t="s">
        <v>41</v>
      </c>
      <c r="B24" s="3"/>
      <c r="C24" s="3"/>
      <c r="D24" s="3"/>
      <c r="E24" s="3"/>
      <c r="F24" s="3"/>
      <c r="G24" s="3"/>
      <c r="H24" s="3"/>
      <c r="L24" s="1" t="s">
        <v>35</v>
      </c>
      <c r="M24" s="3"/>
    </row>
    <row r="25" spans="1:13">
      <c r="A25" s="21"/>
      <c r="B25" s="22" t="s">
        <v>40</v>
      </c>
      <c r="C25" s="3"/>
      <c r="D25" s="3"/>
      <c r="E25" s="3"/>
      <c r="F25" s="4">
        <f>F18</f>
        <v>27</v>
      </c>
      <c r="G25" s="29" t="s">
        <v>3</v>
      </c>
      <c r="H25" s="5">
        <f>M22</f>
        <v>27</v>
      </c>
      <c r="L25" t="s">
        <v>31</v>
      </c>
      <c r="M25" s="26">
        <f>SUMPRODUCT(B8:E8,B17:E17)</f>
        <v>54</v>
      </c>
    </row>
    <row r="26" spans="1:13">
      <c r="A26" s="21"/>
      <c r="B26" s="22" t="s">
        <v>39</v>
      </c>
      <c r="C26" s="3"/>
      <c r="D26" s="3"/>
      <c r="E26" s="3"/>
      <c r="F26" s="8">
        <f>F18</f>
        <v>27</v>
      </c>
      <c r="G26" s="30" t="s">
        <v>3</v>
      </c>
      <c r="H26" s="9">
        <f>M25/2</f>
        <v>27</v>
      </c>
      <c r="L26" t="s">
        <v>36</v>
      </c>
      <c r="M26" s="28">
        <f>M25-2*F18</f>
        <v>0</v>
      </c>
    </row>
  </sheetData>
  <mergeCells count="1">
    <mergeCell ref="B4:E4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workbookViewId="0">
      <selection activeCell="A25" sqref="A25"/>
    </sheetView>
  </sheetViews>
  <sheetFormatPr baseColWidth="10" defaultRowHeight="15" x14ac:dyDescent="0"/>
  <cols>
    <col min="1" max="1" width="21.83203125" customWidth="1"/>
  </cols>
  <sheetData>
    <row r="1" spans="1:10">
      <c r="A1" s="42" t="s">
        <v>105</v>
      </c>
    </row>
    <row r="2" spans="1:10" ht="20">
      <c r="A2" s="10" t="s">
        <v>104</v>
      </c>
    </row>
    <row r="4" spans="1:10">
      <c r="A4" t="s">
        <v>84</v>
      </c>
      <c r="B4" s="18" t="s">
        <v>90</v>
      </c>
      <c r="C4" s="18" t="s">
        <v>91</v>
      </c>
      <c r="D4" s="18" t="s">
        <v>92</v>
      </c>
      <c r="E4" s="18" t="s">
        <v>88</v>
      </c>
      <c r="F4" s="18" t="s">
        <v>89</v>
      </c>
      <c r="G4" s="18" t="s">
        <v>93</v>
      </c>
      <c r="H4" s="18" t="s">
        <v>94</v>
      </c>
    </row>
    <row r="5" spans="1:10">
      <c r="A5" t="s">
        <v>85</v>
      </c>
      <c r="B5" s="40">
        <v>6000</v>
      </c>
      <c r="C5" s="40">
        <v>12000</v>
      </c>
      <c r="D5" s="40">
        <v>20000</v>
      </c>
      <c r="E5" s="40">
        <v>14000</v>
      </c>
      <c r="F5" s="40">
        <v>15000</v>
      </c>
      <c r="G5" s="40">
        <v>2000</v>
      </c>
      <c r="H5" s="40">
        <v>32000</v>
      </c>
    </row>
    <row r="6" spans="1:10">
      <c r="A6" t="s">
        <v>86</v>
      </c>
      <c r="B6" s="3">
        <v>125</v>
      </c>
      <c r="C6" s="3">
        <v>150</v>
      </c>
      <c r="D6" s="3">
        <v>200</v>
      </c>
      <c r="E6" s="3">
        <v>40</v>
      </c>
      <c r="F6" s="3">
        <v>40</v>
      </c>
      <c r="G6" s="3">
        <v>20</v>
      </c>
      <c r="H6" s="3">
        <v>100</v>
      </c>
    </row>
    <row r="7" spans="1:10">
      <c r="A7" t="s">
        <v>87</v>
      </c>
      <c r="B7" s="41">
        <v>8.1000000000000003E-2</v>
      </c>
      <c r="C7" s="41">
        <v>0.09</v>
      </c>
      <c r="D7" s="41">
        <v>0.11</v>
      </c>
      <c r="E7" s="41">
        <v>0.10199999999999999</v>
      </c>
      <c r="F7" s="41">
        <v>0.105</v>
      </c>
      <c r="G7" s="41">
        <v>0.14099999999999999</v>
      </c>
      <c r="H7" s="41">
        <v>0.13200000000000001</v>
      </c>
    </row>
    <row r="9" spans="1:10">
      <c r="A9" t="s">
        <v>98</v>
      </c>
      <c r="B9" s="40">
        <v>45000</v>
      </c>
    </row>
    <row r="10" spans="1:10">
      <c r="A10" t="s">
        <v>99</v>
      </c>
      <c r="B10" s="3">
        <v>420</v>
      </c>
    </row>
    <row r="11" spans="1:10">
      <c r="J11" s="1" t="s">
        <v>100</v>
      </c>
    </row>
    <row r="12" spans="1:10">
      <c r="J12" s="50">
        <f>SUMPRODUCT(B7:H7,B5:H5,B14:H14)</f>
        <v>4261</v>
      </c>
    </row>
    <row r="13" spans="1:10">
      <c r="A13" s="1" t="s">
        <v>2</v>
      </c>
      <c r="B13" s="18" t="s">
        <v>90</v>
      </c>
      <c r="C13" s="18" t="s">
        <v>91</v>
      </c>
      <c r="D13" s="18" t="s">
        <v>92</v>
      </c>
      <c r="E13" s="18" t="s">
        <v>88</v>
      </c>
      <c r="F13" s="18" t="s">
        <v>89</v>
      </c>
      <c r="G13" s="18" t="s">
        <v>93</v>
      </c>
      <c r="H13" s="18" t="s">
        <v>94</v>
      </c>
    </row>
    <row r="14" spans="1:10">
      <c r="B14" s="11">
        <v>1</v>
      </c>
      <c r="C14" s="12">
        <v>0</v>
      </c>
      <c r="D14" s="12">
        <v>1</v>
      </c>
      <c r="E14" s="12">
        <v>0</v>
      </c>
      <c r="F14" s="12">
        <v>1</v>
      </c>
      <c r="G14" s="12">
        <v>0</v>
      </c>
      <c r="H14" s="13">
        <v>0</v>
      </c>
    </row>
    <row r="15" spans="1:10">
      <c r="B15" s="3"/>
      <c r="C15" s="3"/>
      <c r="D15" s="3"/>
      <c r="E15" s="3"/>
      <c r="F15" s="3"/>
      <c r="G15" s="3"/>
      <c r="H15" s="3"/>
    </row>
    <row r="16" spans="1:10">
      <c r="A16" s="1" t="s">
        <v>23</v>
      </c>
      <c r="B16" s="3"/>
      <c r="C16" s="3"/>
      <c r="D16" s="3"/>
      <c r="E16" s="3"/>
      <c r="F16" s="3"/>
      <c r="G16" s="3"/>
      <c r="H16" s="3"/>
    </row>
    <row r="17" spans="1:11">
      <c r="A17" t="s">
        <v>95</v>
      </c>
      <c r="B17" s="3"/>
      <c r="C17" s="3"/>
      <c r="D17" s="3"/>
      <c r="E17" s="3"/>
      <c r="F17" s="3"/>
      <c r="G17" s="3"/>
      <c r="H17" s="3"/>
    </row>
    <row r="18" spans="1:11">
      <c r="B18" s="3"/>
      <c r="C18" s="3"/>
      <c r="D18" s="3"/>
      <c r="E18" s="3"/>
      <c r="F18" s="3"/>
      <c r="G18" s="3"/>
      <c r="H18" s="3"/>
      <c r="I18" s="52">
        <f>SUMPRODUCT(B5:H5,B14:H14)</f>
        <v>41000</v>
      </c>
      <c r="J18" s="47" t="s">
        <v>3</v>
      </c>
      <c r="K18" s="51">
        <f>B9</f>
        <v>45000</v>
      </c>
    </row>
    <row r="19" spans="1:11">
      <c r="A19" t="s">
        <v>96</v>
      </c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B20" s="3"/>
      <c r="C20" s="3"/>
      <c r="D20" s="3"/>
      <c r="E20" s="3"/>
      <c r="F20" s="3"/>
      <c r="G20" s="3"/>
      <c r="H20" s="3"/>
      <c r="I20" s="46">
        <f>SUMPRODUCT(B6:H6,B14:H14)</f>
        <v>365</v>
      </c>
      <c r="J20" s="47" t="s">
        <v>3</v>
      </c>
      <c r="K20" s="48">
        <f>B10</f>
        <v>420</v>
      </c>
    </row>
    <row r="21" spans="1:11">
      <c r="A21" s="42" t="s">
        <v>97</v>
      </c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B22" s="3">
        <v>1</v>
      </c>
      <c r="C22" s="3">
        <v>1</v>
      </c>
      <c r="D22" s="3">
        <v>-1</v>
      </c>
      <c r="E22" s="3"/>
      <c r="F22" s="3"/>
      <c r="G22" s="3"/>
      <c r="H22" s="3"/>
      <c r="I22" s="44">
        <f>SUMPRODUCT(B22:H22,B14:H14)</f>
        <v>0</v>
      </c>
      <c r="J22" s="49" t="s">
        <v>65</v>
      </c>
      <c r="K22" s="45">
        <v>0</v>
      </c>
    </row>
    <row r="23" spans="1:11">
      <c r="A23" s="43" t="s">
        <v>101</v>
      </c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1">
      <c r="B24" s="3">
        <v>0</v>
      </c>
      <c r="C24" s="3">
        <v>0</v>
      </c>
      <c r="D24" s="3">
        <v>0</v>
      </c>
      <c r="E24" s="3">
        <v>1</v>
      </c>
      <c r="F24" s="3">
        <v>1</v>
      </c>
      <c r="G24" s="3">
        <v>0</v>
      </c>
      <c r="H24" s="3">
        <v>0</v>
      </c>
      <c r="I24" s="44">
        <f>SUMPRODUCT(B24:H24,B14:H14)</f>
        <v>1</v>
      </c>
      <c r="J24" s="47" t="s">
        <v>3</v>
      </c>
      <c r="K24" s="45">
        <v>1</v>
      </c>
    </row>
    <row r="25" spans="1:11">
      <c r="A25" s="43" t="s">
        <v>102</v>
      </c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B26" s="3">
        <v>0</v>
      </c>
      <c r="C26" s="3">
        <v>1</v>
      </c>
      <c r="D26" s="3">
        <v>0</v>
      </c>
      <c r="E26" s="3">
        <v>0</v>
      </c>
      <c r="F26" s="3">
        <v>0</v>
      </c>
      <c r="G26" s="3">
        <v>-1</v>
      </c>
      <c r="H26" s="3">
        <v>0</v>
      </c>
      <c r="I26" s="44">
        <f>SUMPRODUCT(B26:H26,B14:H14)</f>
        <v>0</v>
      </c>
      <c r="J26" s="49" t="s">
        <v>65</v>
      </c>
      <c r="K26" s="45">
        <v>0</v>
      </c>
    </row>
    <row r="27" spans="1:11">
      <c r="A27" s="43" t="s">
        <v>103</v>
      </c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>
      <c r="B28" s="3"/>
      <c r="C28" s="3"/>
      <c r="D28" s="3"/>
      <c r="E28" s="3"/>
      <c r="F28" s="3"/>
      <c r="G28" s="3"/>
      <c r="H28" s="3"/>
      <c r="I28" s="44">
        <f>SUM(B14:H14)</f>
        <v>3</v>
      </c>
      <c r="J28" s="49" t="s">
        <v>65</v>
      </c>
      <c r="K28" s="45">
        <v>3</v>
      </c>
    </row>
    <row r="29" spans="1:11">
      <c r="I29" s="3"/>
      <c r="J29" s="3"/>
      <c r="K29" s="3"/>
    </row>
    <row r="33" spans="2:8">
      <c r="B33" s="18" t="s">
        <v>90</v>
      </c>
      <c r="C33" s="18" t="s">
        <v>91</v>
      </c>
      <c r="D33" s="18" t="s">
        <v>92</v>
      </c>
      <c r="E33" s="18" t="s">
        <v>88</v>
      </c>
      <c r="F33" s="18" t="s">
        <v>89</v>
      </c>
      <c r="G33" s="18" t="s">
        <v>93</v>
      </c>
      <c r="H33" s="18" t="s">
        <v>94</v>
      </c>
    </row>
    <row r="34" spans="2:8">
      <c r="B34" s="53">
        <f>IF(B14=1,B5,0)</f>
        <v>6000</v>
      </c>
      <c r="C34" s="54">
        <f t="shared" ref="C34:H34" si="0">IF(C14=1,C5,0)</f>
        <v>0</v>
      </c>
      <c r="D34" s="54">
        <f t="shared" si="0"/>
        <v>20000</v>
      </c>
      <c r="E34" s="54">
        <f t="shared" si="0"/>
        <v>0</v>
      </c>
      <c r="F34" s="54">
        <f t="shared" si="0"/>
        <v>15000</v>
      </c>
      <c r="G34" s="54">
        <f t="shared" si="0"/>
        <v>0</v>
      </c>
      <c r="H34" s="55">
        <f t="shared" si="0"/>
        <v>0</v>
      </c>
    </row>
  </sheetData>
  <pageMargins left="0.75" right="0.75" top="1" bottom="1" header="0.5" footer="0.5"/>
  <pageSetup paperSize="9" orientation="portrait" horizontalDpi="4294967292" verticalDpi="4294967292"/>
  <ignoredErrors>
    <ignoredError sqref="I22" emptyCellReference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Capital Budgeting</vt:lpstr>
      <vt:lpstr>LTL Shipping</vt:lpstr>
      <vt:lpstr>Cutting Stock</vt:lpstr>
      <vt:lpstr>Product Line investment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Vanhoucke</dc:creator>
  <cp:lastModifiedBy>Mario Vanhoucke</cp:lastModifiedBy>
  <dcterms:created xsi:type="dcterms:W3CDTF">2012-09-04T12:55:36Z</dcterms:created>
  <dcterms:modified xsi:type="dcterms:W3CDTF">2012-11-13T07:28:18Z</dcterms:modified>
</cp:coreProperties>
</file>